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tebangarzon/Documents/"/>
    </mc:Choice>
  </mc:AlternateContent>
  <xr:revisionPtr revIDLastSave="0" documentId="13_ncr:1_{FE4DC24F-EFA4-0549-B069-CBAE2E68BBDE}" xr6:coauthVersionLast="47" xr6:coauthVersionMax="47" xr10:uidLastSave="{00000000-0000-0000-0000-000000000000}"/>
  <bookViews>
    <workbookView xWindow="0" yWindow="740" windowWidth="29400" windowHeight="17080" xr2:uid="{4813739F-BEE2-4CFC-B22A-60CFA0F9F10B}"/>
  </bookViews>
  <sheets>
    <sheet name="Resumen" sheetId="1" r:id="rId1"/>
    <sheet name="Costos y gastos (General)" sheetId="4" r:id="rId2"/>
    <sheet name="Costos y gastos (Unitarios)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3" i="1"/>
  <c r="H43" i="1"/>
  <c r="I41" i="1"/>
  <c r="H41" i="1"/>
  <c r="I40" i="1"/>
  <c r="H40" i="1"/>
  <c r="D29" i="4"/>
  <c r="D30" i="4"/>
  <c r="D31" i="4"/>
  <c r="D32" i="4"/>
  <c r="D33" i="4"/>
  <c r="D42" i="4" s="1"/>
  <c r="D7" i="1" s="1"/>
  <c r="D34" i="4"/>
  <c r="D35" i="4"/>
  <c r="D36" i="4"/>
  <c r="D37" i="4"/>
  <c r="D38" i="4"/>
  <c r="D39" i="4"/>
  <c r="D40" i="4"/>
  <c r="D8" i="4"/>
  <c r="D9" i="4"/>
  <c r="D10" i="4"/>
  <c r="D11" i="4"/>
  <c r="D12" i="4"/>
  <c r="D13" i="4"/>
  <c r="D14" i="4"/>
  <c r="D15" i="4"/>
  <c r="D16" i="4"/>
  <c r="D17" i="4"/>
  <c r="D18" i="4"/>
  <c r="D19" i="4"/>
  <c r="B270" i="5"/>
  <c r="B268" i="5"/>
  <c r="B248" i="5"/>
  <c r="B246" i="5"/>
  <c r="B226" i="5"/>
  <c r="B224" i="5"/>
  <c r="B204" i="5"/>
  <c r="B202" i="5"/>
  <c r="B182" i="5"/>
  <c r="B180" i="5"/>
  <c r="B160" i="5"/>
  <c r="B158" i="5"/>
  <c r="B138" i="5"/>
  <c r="B136" i="5"/>
  <c r="B116" i="5"/>
  <c r="B114" i="5"/>
  <c r="B94" i="5"/>
  <c r="B92" i="5"/>
  <c r="B72" i="5"/>
  <c r="B70" i="5"/>
  <c r="B50" i="5"/>
  <c r="B48" i="5"/>
  <c r="B28" i="5"/>
  <c r="B26" i="5"/>
  <c r="G40" i="5"/>
  <c r="G39" i="5"/>
  <c r="G35" i="5"/>
  <c r="G13" i="5"/>
  <c r="G14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90" i="5"/>
  <c r="G89" i="5"/>
  <c r="G88" i="5"/>
  <c r="G87" i="5"/>
  <c r="G86" i="5"/>
  <c r="G85" i="5"/>
  <c r="G84" i="5"/>
  <c r="G83" i="5"/>
  <c r="G82" i="5"/>
  <c r="G81" i="5"/>
  <c r="G80" i="5"/>
  <c r="G79" i="5"/>
  <c r="G68" i="5"/>
  <c r="G67" i="5"/>
  <c r="G66" i="5"/>
  <c r="G65" i="5"/>
  <c r="G64" i="5"/>
  <c r="G63" i="5"/>
  <c r="G62" i="5"/>
  <c r="G61" i="5"/>
  <c r="G60" i="5"/>
  <c r="G59" i="5"/>
  <c r="G58" i="5"/>
  <c r="G57" i="5"/>
  <c r="G46" i="5"/>
  <c r="G45" i="5"/>
  <c r="G44" i="5"/>
  <c r="G43" i="5"/>
  <c r="G42" i="5"/>
  <c r="G41" i="5"/>
  <c r="G38" i="5"/>
  <c r="G37" i="5"/>
  <c r="G36" i="5"/>
  <c r="N31" i="1"/>
  <c r="F29" i="1"/>
  <c r="F28" i="1"/>
  <c r="F27" i="1"/>
  <c r="F26" i="1"/>
  <c r="F25" i="1"/>
  <c r="F24" i="1"/>
  <c r="F23" i="1"/>
  <c r="F22" i="1"/>
  <c r="F21" i="1"/>
  <c r="F20" i="1"/>
  <c r="F19" i="1"/>
  <c r="F18" i="1"/>
  <c r="B29" i="1"/>
  <c r="B51" i="1"/>
  <c r="B74" i="1"/>
  <c r="B28" i="1"/>
  <c r="B50" i="1"/>
  <c r="B73" i="1"/>
  <c r="B27" i="1"/>
  <c r="B49" i="1"/>
  <c r="B72" i="1"/>
  <c r="B26" i="1"/>
  <c r="B48" i="1"/>
  <c r="B71" i="1"/>
  <c r="B25" i="1"/>
  <c r="B47" i="1"/>
  <c r="B70" i="1"/>
  <c r="B24" i="1"/>
  <c r="B46" i="1"/>
  <c r="B69" i="1"/>
  <c r="B23" i="1"/>
  <c r="B45" i="1"/>
  <c r="B68" i="1"/>
  <c r="B22" i="1"/>
  <c r="B44" i="1"/>
  <c r="B67" i="1"/>
  <c r="B21" i="1"/>
  <c r="B43" i="1"/>
  <c r="B66" i="1"/>
  <c r="B20" i="1"/>
  <c r="B42" i="1"/>
  <c r="B65" i="1"/>
  <c r="B19" i="1"/>
  <c r="B41" i="1" s="1"/>
  <c r="B64" i="1" s="1"/>
  <c r="B18" i="1"/>
  <c r="B40" i="1" s="1"/>
  <c r="B63" i="1" s="1"/>
  <c r="G15" i="5"/>
  <c r="G16" i="5"/>
  <c r="G17" i="5"/>
  <c r="G18" i="5"/>
  <c r="G19" i="5"/>
  <c r="G20" i="5"/>
  <c r="G21" i="5"/>
  <c r="G22" i="5"/>
  <c r="G23" i="5"/>
  <c r="G24" i="5"/>
  <c r="G268" i="5"/>
  <c r="C29" i="1"/>
  <c r="E29" i="1"/>
  <c r="G70" i="5"/>
  <c r="C20" i="1"/>
  <c r="E20" i="1"/>
  <c r="G136" i="5"/>
  <c r="C23" i="1"/>
  <c r="E23" i="1"/>
  <c r="G202" i="5"/>
  <c r="C26" i="1"/>
  <c r="E26" i="1"/>
  <c r="G224" i="5"/>
  <c r="C27" i="1"/>
  <c r="D27" i="1"/>
  <c r="H27" i="1" s="1"/>
  <c r="I27" i="1" s="1"/>
  <c r="P27" i="1" s="1"/>
  <c r="G246" i="5"/>
  <c r="C28" i="1"/>
  <c r="D28" i="1"/>
  <c r="H28" i="1" s="1"/>
  <c r="I28" i="1" s="1"/>
  <c r="P28" i="1" s="1"/>
  <c r="G180" i="5"/>
  <c r="C25" i="1"/>
  <c r="E25" i="1"/>
  <c r="G92" i="5"/>
  <c r="C21" i="1"/>
  <c r="D21" i="1"/>
  <c r="G158" i="5"/>
  <c r="C24" i="1"/>
  <c r="D24" i="1"/>
  <c r="H24" i="1" s="1"/>
  <c r="I24" i="1" s="1"/>
  <c r="P24" i="1" s="1"/>
  <c r="G114" i="5"/>
  <c r="C22" i="1"/>
  <c r="E22" i="1"/>
  <c r="D29" i="1"/>
  <c r="D22" i="1"/>
  <c r="H22" i="1" s="1"/>
  <c r="I22" i="1" s="1"/>
  <c r="P22" i="1" s="1"/>
  <c r="D23" i="1"/>
  <c r="H23" i="1"/>
  <c r="I23" i="1" s="1"/>
  <c r="P23" i="1" s="1"/>
  <c r="C42" i="4"/>
  <c r="C7" i="1" s="1"/>
  <c r="C21" i="4"/>
  <c r="C6" i="1" s="1"/>
  <c r="D20" i="1"/>
  <c r="H20" i="1"/>
  <c r="I20" i="1"/>
  <c r="P20" i="1" s="1"/>
  <c r="E24" i="1"/>
  <c r="E28" i="1"/>
  <c r="E21" i="1"/>
  <c r="H21" i="1"/>
  <c r="I21" i="1" s="1"/>
  <c r="P21" i="1" s="1"/>
  <c r="D25" i="1"/>
  <c r="D26" i="1"/>
  <c r="H26" i="1" s="1"/>
  <c r="I26" i="1" s="1"/>
  <c r="P26" i="1" s="1"/>
  <c r="E27" i="1"/>
  <c r="H29" i="1" l="1"/>
  <c r="I29" i="1" s="1"/>
  <c r="P29" i="1" s="1"/>
  <c r="H25" i="1"/>
  <c r="I25" i="1" s="1"/>
  <c r="P25" i="1" s="1"/>
  <c r="G26" i="5"/>
  <c r="C18" i="1" s="1"/>
  <c r="E18" i="1" s="1"/>
  <c r="D21" i="4"/>
  <c r="D6" i="1" s="1"/>
  <c r="D9" i="1" s="1"/>
  <c r="G48" i="5"/>
  <c r="C19" i="1" s="1"/>
  <c r="E19" i="1" s="1"/>
  <c r="C9" i="1"/>
  <c r="K29" i="1" s="1"/>
  <c r="L29" i="1" s="1"/>
  <c r="K25" i="1" l="1"/>
  <c r="L25" i="1" s="1"/>
  <c r="K28" i="1"/>
  <c r="L28" i="1" s="1"/>
  <c r="K23" i="1"/>
  <c r="L23" i="1" s="1"/>
  <c r="K24" i="1"/>
  <c r="L24" i="1" s="1"/>
  <c r="K20" i="1"/>
  <c r="L20" i="1" s="1"/>
  <c r="K27" i="1"/>
  <c r="L27" i="1" s="1"/>
  <c r="K21" i="1"/>
  <c r="L21" i="1" s="1"/>
  <c r="K22" i="1"/>
  <c r="L22" i="1" s="1"/>
  <c r="D19" i="1"/>
  <c r="H19" i="1" s="1"/>
  <c r="I19" i="1" s="1"/>
  <c r="P19" i="1" s="1"/>
  <c r="D18" i="1"/>
  <c r="H18" i="1"/>
  <c r="I18" i="1" s="1"/>
  <c r="P18" i="1" s="1"/>
  <c r="K26" i="1"/>
  <c r="L26" i="1" s="1"/>
  <c r="K19" i="1" l="1"/>
  <c r="L19" i="1" s="1"/>
  <c r="R18" i="1"/>
  <c r="R21" i="1" s="1"/>
  <c r="S28" i="1" s="1"/>
  <c r="K18" i="1"/>
  <c r="L18" i="1" s="1"/>
  <c r="C50" i="1" l="1"/>
  <c r="E50" i="1" s="1"/>
  <c r="S29" i="1"/>
  <c r="S20" i="1"/>
  <c r="S23" i="1"/>
  <c r="S24" i="1"/>
  <c r="S26" i="1"/>
  <c r="S22" i="1"/>
  <c r="R24" i="1"/>
  <c r="T20" i="1" s="1"/>
  <c r="C65" i="1" s="1"/>
  <c r="E65" i="1" s="1"/>
  <c r="S19" i="1"/>
  <c r="S25" i="1"/>
  <c r="S27" i="1"/>
  <c r="C49" i="1" s="1"/>
  <c r="S18" i="1"/>
  <c r="S21" i="1"/>
  <c r="D50" i="1" l="1"/>
  <c r="F50" i="1" s="1"/>
  <c r="C43" i="1"/>
  <c r="D43" i="1" s="1"/>
  <c r="C48" i="1"/>
  <c r="E48" i="1" s="1"/>
  <c r="C40" i="1"/>
  <c r="E40" i="1" s="1"/>
  <c r="C46" i="1"/>
  <c r="D46" i="1" s="1"/>
  <c r="C47" i="1"/>
  <c r="D47" i="1" s="1"/>
  <c r="C45" i="1"/>
  <c r="E45" i="1" s="1"/>
  <c r="C41" i="1"/>
  <c r="E41" i="1" s="1"/>
  <c r="C42" i="1"/>
  <c r="D42" i="1" s="1"/>
  <c r="C51" i="1"/>
  <c r="E51" i="1" s="1"/>
  <c r="C44" i="1"/>
  <c r="E44" i="1" s="1"/>
  <c r="T27" i="1"/>
  <c r="C72" i="1" s="1"/>
  <c r="D72" i="1" s="1"/>
  <c r="T18" i="1"/>
  <c r="C63" i="1" s="1"/>
  <c r="E63" i="1" s="1"/>
  <c r="T24" i="1"/>
  <c r="C69" i="1" s="1"/>
  <c r="E69" i="1" s="1"/>
  <c r="D49" i="1"/>
  <c r="E49" i="1"/>
  <c r="T23" i="1"/>
  <c r="C68" i="1" s="1"/>
  <c r="D68" i="1" s="1"/>
  <c r="T26" i="1"/>
  <c r="C71" i="1" s="1"/>
  <c r="E71" i="1" s="1"/>
  <c r="D65" i="1"/>
  <c r="F65" i="1" s="1"/>
  <c r="T22" i="1"/>
  <c r="C67" i="1" s="1"/>
  <c r="D67" i="1" s="1"/>
  <c r="T29" i="1"/>
  <c r="C74" i="1" s="1"/>
  <c r="D74" i="1" s="1"/>
  <c r="T21" i="1"/>
  <c r="C66" i="1" s="1"/>
  <c r="E66" i="1" s="1"/>
  <c r="T28" i="1"/>
  <c r="C73" i="1" s="1"/>
  <c r="D73" i="1" s="1"/>
  <c r="T25" i="1"/>
  <c r="C70" i="1" s="1"/>
  <c r="E70" i="1" s="1"/>
  <c r="T19" i="1"/>
  <c r="C64" i="1" s="1"/>
  <c r="D64" i="1" s="1"/>
  <c r="E42" i="1" l="1"/>
  <c r="F42" i="1" s="1"/>
  <c r="D44" i="1"/>
  <c r="F44" i="1" s="1"/>
  <c r="E46" i="1"/>
  <c r="F46" i="1" s="1"/>
  <c r="C53" i="1"/>
  <c r="E47" i="1"/>
  <c r="E43" i="1"/>
  <c r="F43" i="1" s="1"/>
  <c r="D41" i="1"/>
  <c r="F41" i="1" s="1"/>
  <c r="D40" i="1"/>
  <c r="F40" i="1" s="1"/>
  <c r="D45" i="1"/>
  <c r="F45" i="1" s="1"/>
  <c r="D48" i="1"/>
  <c r="F48" i="1" s="1"/>
  <c r="D51" i="1"/>
  <c r="F51" i="1" s="1"/>
  <c r="D71" i="1"/>
  <c r="F71" i="1" s="1"/>
  <c r="D63" i="1"/>
  <c r="F63" i="1" s="1"/>
  <c r="F49" i="1"/>
  <c r="E67" i="1"/>
  <c r="F67" i="1" s="1"/>
  <c r="E72" i="1"/>
  <c r="F72" i="1" s="1"/>
  <c r="D66" i="1"/>
  <c r="D69" i="1"/>
  <c r="F69" i="1" s="1"/>
  <c r="D70" i="1"/>
  <c r="F70" i="1" s="1"/>
  <c r="E68" i="1"/>
  <c r="F68" i="1" s="1"/>
  <c r="C76" i="1"/>
  <c r="E64" i="1"/>
  <c r="F64" i="1" s="1"/>
  <c r="E73" i="1"/>
  <c r="F73" i="1" s="1"/>
  <c r="E74" i="1"/>
  <c r="F74" i="1" s="1"/>
  <c r="E53" i="1" l="1"/>
  <c r="F47" i="1"/>
  <c r="F53" i="1" s="1"/>
  <c r="C55" i="1" s="1"/>
  <c r="D53" i="1"/>
  <c r="D76" i="1"/>
  <c r="F66" i="1"/>
  <c r="F76" i="1" s="1"/>
  <c r="C78" i="1" s="1"/>
  <c r="E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8" authorId="0" shapeId="0" xr:uid="{68A3024A-5A4E-C34D-BBB4-B5FB40123D40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19" authorId="0" shapeId="0" xr:uid="{C6E030EB-CEAE-BE40-B6B2-509A45A90B0F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0" authorId="0" shapeId="0" xr:uid="{D7BB83C9-24F5-9846-9366-B97F8BE63ED2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1" authorId="0" shapeId="0" xr:uid="{6EB148EB-750C-F443-AE04-B1CB4AC0FF66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2" authorId="0" shapeId="0" xr:uid="{37071EDD-6C00-E94F-88B3-294A18FECA41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3" authorId="0" shapeId="0" xr:uid="{AC35FF92-9F7D-004A-B6CC-8BDC784A29E7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4" authorId="0" shapeId="0" xr:uid="{11073E39-29AD-084A-A5D2-7B426192E0FA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5" authorId="0" shapeId="0" xr:uid="{E53B5A78-3FE5-AB49-A529-CE5D2022CFEF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6" authorId="0" shapeId="0" xr:uid="{944A2DB7-B1FC-5740-A020-CCC655406720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7" authorId="0" shapeId="0" xr:uid="{1D5307D2-FCDF-1445-A6D2-FE6DEAC010DF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8" authorId="0" shapeId="0" xr:uid="{3998230C-8F5F-9F43-8DF2-D4A6A08E020A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  <comment ref="B29" authorId="0" shapeId="0" xr:uid="{153921EB-97EF-B44A-9236-3F0903D69DA4}">
      <text>
        <r>
          <rPr>
            <b/>
            <sz val="10"/>
            <color rgb="FF000000"/>
            <rFont val="Tahoma"/>
            <family val="2"/>
          </rPr>
          <t>Importante: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Los nombres de los productos se indican en la pestaña "Costos y gastos (Unitarios)".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11" authorId="0" shapeId="0" xr:uid="{BA5F5CA7-6230-FB4D-93CC-1A198E22DCA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Cantidad requerida del insumo.</t>
        </r>
      </text>
    </comment>
  </commentList>
</comments>
</file>

<file path=xl/sharedStrings.xml><?xml version="1.0" encoding="utf-8"?>
<sst xmlns="http://schemas.openxmlformats.org/spreadsheetml/2006/main" count="337" uniqueCount="88">
  <si>
    <t>Comisión Datafono</t>
  </si>
  <si>
    <t>Comisión Ventas</t>
  </si>
  <si>
    <t>Costos y gastos totales fijos</t>
  </si>
  <si>
    <t>Concepto</t>
  </si>
  <si>
    <t>Costo unitario</t>
  </si>
  <si>
    <t>Precio</t>
  </si>
  <si>
    <t>MC (En pesos)</t>
  </si>
  <si>
    <t>MC (En %)</t>
  </si>
  <si>
    <t>Participación</t>
  </si>
  <si>
    <t>MC% * Participación</t>
  </si>
  <si>
    <t>Total MC y Part</t>
  </si>
  <si>
    <t>Total</t>
  </si>
  <si>
    <t>Unidades a vender</t>
  </si>
  <si>
    <t>Costo de ventas</t>
  </si>
  <si>
    <t>Ingreso</t>
  </si>
  <si>
    <t>Utilidad Bruta</t>
  </si>
  <si>
    <t>Utilidad Neta</t>
  </si>
  <si>
    <t>Producto 4</t>
  </si>
  <si>
    <t>Producto 5</t>
  </si>
  <si>
    <t>Producto 6</t>
  </si>
  <si>
    <t>Producto 7</t>
  </si>
  <si>
    <t>Producto 8</t>
  </si>
  <si>
    <t>Producto 9</t>
  </si>
  <si>
    <t>Producto 10</t>
  </si>
  <si>
    <t>Producto 11</t>
  </si>
  <si>
    <t>PE Excluyente (En pesos)</t>
  </si>
  <si>
    <t>PE Exluyente (En unidades)</t>
  </si>
  <si>
    <t>Monto mensual</t>
  </si>
  <si>
    <t>Monto anual</t>
  </si>
  <si>
    <t>Rubro</t>
  </si>
  <si>
    <t>Costos fijos</t>
  </si>
  <si>
    <t>Gastos fijos</t>
  </si>
  <si>
    <t>Costeo General</t>
  </si>
  <si>
    <t>Cantidad</t>
  </si>
  <si>
    <t>Unidad de medida</t>
  </si>
  <si>
    <t>Valor unitario</t>
  </si>
  <si>
    <t>Insumo 1</t>
  </si>
  <si>
    <t>Insumo 2</t>
  </si>
  <si>
    <t>Insumo 3</t>
  </si>
  <si>
    <t>Insumo 4</t>
  </si>
  <si>
    <t>Insumo 5</t>
  </si>
  <si>
    <t>Insumo 6</t>
  </si>
  <si>
    <t>Insumo 7</t>
  </si>
  <si>
    <t>Insumo 8</t>
  </si>
  <si>
    <t>Insumo 9</t>
  </si>
  <si>
    <t>Insumo 10</t>
  </si>
  <si>
    <t>Insumo 11</t>
  </si>
  <si>
    <t>Insumo 12</t>
  </si>
  <si>
    <t>Tipo</t>
  </si>
  <si>
    <t>Producto 12</t>
  </si>
  <si>
    <t>Valor mensual</t>
  </si>
  <si>
    <t>Valor anual</t>
  </si>
  <si>
    <t>CF / % (Mensual)</t>
  </si>
  <si>
    <t>CF / % (Anual)</t>
  </si>
  <si>
    <t>Factor (Mensual)</t>
  </si>
  <si>
    <t>Factor (Anual)</t>
  </si>
  <si>
    <t>Punto de equilibrio consolidado (Mensual)</t>
  </si>
  <si>
    <t>Punto de equilibrio consolidado (Anual)</t>
  </si>
  <si>
    <t>El Punto de equilibrio excluyente se refiere a las unidades o ingreso requerido para cubrir todos los costos y gastos si solo se vendiera el producto correspondiente.</t>
  </si>
  <si>
    <t>Desfase participación</t>
  </si>
  <si>
    <t>Debe sumar 100%, en la casilla de "Desfase participación" debe aparecer 0%</t>
  </si>
  <si>
    <t>Para cada uno de los productos debe indicar los insumos que lo componen, el tipo de rubro, cantidad, unidad de medida y valor unitario de cada insumo de acuerdo a la unidad de medida indicada. Ejemplo: Si un batido lleva azúcar, se indica el rubro como costo unitario, la cantidad de azúcar que lleva cada batido (200 gr), la unidad de medida (gr - gramos) y finalmente el valor por gramo que tiene el azúcar cuando se compra (30 pesos por gramo).</t>
  </si>
  <si>
    <t>Costeo Unitario</t>
  </si>
  <si>
    <t>Producto 3</t>
  </si>
  <si>
    <t>Costo</t>
  </si>
  <si>
    <t>Gasto</t>
  </si>
  <si>
    <t>La utilidad neta al calcular el punto de equilibrio debe ser igual a cero. Quiere decir que vendiendo la cantidad indicada de unidades de cada producto se podrían cubrir los costos y gastos fijos (mensuales), así como los costos de producción; sin generar utilidad adicional. Los valores de unidades son aproximados, dada la forma de cálculo pueden haber diferencias decimales.</t>
  </si>
  <si>
    <t>La utilidad neta al calcular el punto de equilibrio debe ser igual a cero. Quiere decir que vendiendo la cantidad indicada de unidades de cada producto se podrían cubrir los costos y gastos fijos (anuales), así como los costos de producción; sin generar utilidad adicional. Los valores de unidades son aproximados, dada la forma de cálculo pueden haber diferencias decimales.</t>
  </si>
  <si>
    <t>Tula deportiva</t>
  </si>
  <si>
    <t>Tela antifluidos</t>
  </si>
  <si>
    <t>Cordón</t>
  </si>
  <si>
    <t>Cremallera</t>
  </si>
  <si>
    <t>Hilo</t>
  </si>
  <si>
    <t>Envío a domicilio</t>
  </si>
  <si>
    <t>Gasto unitario</t>
  </si>
  <si>
    <t>M2</t>
  </si>
  <si>
    <t>Metros</t>
  </si>
  <si>
    <t>Unidad</t>
  </si>
  <si>
    <t>En esta casilla "B9" pueden cambiar el nombre del producto</t>
  </si>
  <si>
    <t>Empaque</t>
  </si>
  <si>
    <t>Tula universitaria</t>
  </si>
  <si>
    <t>Tela normal</t>
  </si>
  <si>
    <t>Nómina de colaboradores en confección</t>
  </si>
  <si>
    <t>Servicios públicos</t>
  </si>
  <si>
    <t>Publicidad</t>
  </si>
  <si>
    <t>Transportes</t>
  </si>
  <si>
    <t>Nómina administrativa</t>
  </si>
  <si>
    <t>Ingresos menos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</si>
</sst>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240A]\ * #,##0_-;\-[$$-240A]\ * #,##0_-;_-[$$-240A]\ * &quot;-&quot;??_-;_-@_-"/>
    <numFmt numFmtId="165" formatCode="_-&quot;$&quot;* #,##0.0_-;\-&quot;$&quot;* #,##0.0_-;_-&quot;$&quot;* &quot;-&quot;?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5" borderId="1" xfId="0" applyFill="1" applyBorder="1" applyAlignment="1">
      <alignment vertical="center"/>
    </xf>
    <xf numFmtId="42" fontId="0" fillId="6" borderId="1" xfId="3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2" fontId="5" fillId="4" borderId="2" xfId="3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0" fillId="0" borderId="0" xfId="0" applyNumberFormat="1" applyAlignment="1">
      <alignment vertical="center"/>
    </xf>
    <xf numFmtId="42" fontId="0" fillId="0" borderId="0" xfId="0" applyNumberFormat="1" applyAlignment="1">
      <alignment vertical="center"/>
    </xf>
    <xf numFmtId="0" fontId="0" fillId="5" borderId="3" xfId="0" applyFill="1" applyBorder="1" applyAlignment="1">
      <alignment vertical="center"/>
    </xf>
    <xf numFmtId="1" fontId="0" fillId="6" borderId="3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2" fontId="0" fillId="6" borderId="3" xfId="3" applyFont="1" applyFill="1" applyBorder="1" applyAlignment="1">
      <alignment vertical="center"/>
    </xf>
    <xf numFmtId="42" fontId="5" fillId="4" borderId="2" xfId="0" applyNumberFormat="1" applyFont="1" applyFill="1" applyBorder="1" applyAlignment="1">
      <alignment vertical="center"/>
    </xf>
    <xf numFmtId="49" fontId="0" fillId="6" borderId="3" xfId="0" applyNumberFormat="1" applyFill="1" applyBorder="1" applyAlignment="1">
      <alignment horizontal="center" vertical="center"/>
    </xf>
    <xf numFmtId="0" fontId="6" fillId="8" borderId="0" xfId="0" applyFont="1" applyFill="1" applyAlignment="1">
      <alignment vertical="center"/>
    </xf>
    <xf numFmtId="42" fontId="6" fillId="8" borderId="0" xfId="3" applyFon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164" fontId="0" fillId="0" borderId="0" xfId="2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2" fontId="5" fillId="4" borderId="4" xfId="3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8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42" fontId="0" fillId="9" borderId="3" xfId="0" applyNumberFormat="1" applyFill="1" applyBorder="1" applyAlignment="1">
      <alignment vertical="center"/>
    </xf>
    <xf numFmtId="42" fontId="0" fillId="5" borderId="3" xfId="0" applyNumberFormat="1" applyFill="1" applyBorder="1" applyAlignment="1">
      <alignment vertical="center"/>
    </xf>
    <xf numFmtId="9" fontId="0" fillId="5" borderId="3" xfId="2" applyFont="1" applyFill="1" applyBorder="1" applyAlignment="1">
      <alignment vertical="center"/>
    </xf>
    <xf numFmtId="164" fontId="0" fillId="5" borderId="3" xfId="2" applyNumberFormat="1" applyFont="1" applyFill="1" applyBorder="1" applyAlignment="1">
      <alignment vertical="center"/>
    </xf>
    <xf numFmtId="1" fontId="0" fillId="5" borderId="3" xfId="1" applyNumberFormat="1" applyFont="1" applyFill="1" applyBorder="1" applyAlignment="1">
      <alignment vertical="center"/>
    </xf>
    <xf numFmtId="9" fontId="0" fillId="11" borderId="3" xfId="0" applyNumberFormat="1" applyFill="1" applyBorder="1" applyAlignment="1">
      <alignment vertical="center"/>
    </xf>
    <xf numFmtId="9" fontId="0" fillId="11" borderId="3" xfId="2" applyFont="1" applyFill="1" applyBorder="1" applyAlignment="1">
      <alignment vertical="center"/>
    </xf>
    <xf numFmtId="0" fontId="6" fillId="10" borderId="3" xfId="0" applyFont="1" applyFill="1" applyBorder="1" applyAlignment="1">
      <alignment vertical="center"/>
    </xf>
    <xf numFmtId="9" fontId="6" fillId="10" borderId="3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0" fillId="6" borderId="3" xfId="3" applyNumberFormat="1" applyFont="1" applyFill="1" applyBorder="1" applyAlignment="1">
      <alignment horizontal="center" vertical="center"/>
    </xf>
    <xf numFmtId="42" fontId="5" fillId="4" borderId="8" xfId="3" applyFont="1" applyFill="1" applyBorder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0" fillId="6" borderId="3" xfId="0" applyFill="1" applyBorder="1" applyAlignment="1">
      <alignment vertical="center"/>
    </xf>
    <xf numFmtId="9" fontId="0" fillId="6" borderId="3" xfId="0" applyNumberForma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7" fillId="12" borderId="15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49" fontId="7" fillId="12" borderId="9" xfId="0" applyNumberFormat="1" applyFont="1" applyFill="1" applyBorder="1" applyAlignment="1">
      <alignment horizontal="center" vertical="center" wrapText="1"/>
    </xf>
    <xf numFmtId="49" fontId="7" fillId="12" borderId="18" xfId="0" applyNumberFormat="1" applyFont="1" applyFill="1" applyBorder="1" applyAlignment="1">
      <alignment horizontal="center" vertical="center" wrapText="1"/>
    </xf>
    <xf numFmtId="49" fontId="7" fillId="12" borderId="10" xfId="0" applyNumberFormat="1" applyFont="1" applyFill="1" applyBorder="1" applyAlignment="1">
      <alignment horizontal="center" vertical="center" wrapText="1"/>
    </xf>
    <xf numFmtId="49" fontId="7" fillId="12" borderId="11" xfId="0" applyNumberFormat="1" applyFont="1" applyFill="1" applyBorder="1" applyAlignment="1">
      <alignment horizontal="center" vertical="center" wrapText="1"/>
    </xf>
    <xf numFmtId="49" fontId="7" fillId="12" borderId="0" xfId="0" applyNumberFormat="1" applyFont="1" applyFill="1" applyAlignment="1">
      <alignment horizontal="center" vertical="center" wrapText="1"/>
    </xf>
    <xf numFmtId="49" fontId="7" fillId="12" borderId="12" xfId="0" applyNumberFormat="1" applyFont="1" applyFill="1" applyBorder="1" applyAlignment="1">
      <alignment horizontal="center" vertical="center" wrapText="1"/>
    </xf>
    <xf numFmtId="49" fontId="7" fillId="12" borderId="13" xfId="0" applyNumberFormat="1" applyFont="1" applyFill="1" applyBorder="1" applyAlignment="1">
      <alignment horizontal="center" vertical="center" wrapText="1"/>
    </xf>
    <xf numFmtId="49" fontId="7" fillId="12" borderId="19" xfId="0" applyNumberFormat="1" applyFont="1" applyFill="1" applyBorder="1" applyAlignment="1">
      <alignment horizontal="center" vertical="center" wrapText="1"/>
    </xf>
    <xf numFmtId="49" fontId="7" fillId="12" borderId="14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12" borderId="9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7" fillId="12" borderId="18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166" fontId="0" fillId="6" borderId="3" xfId="0" applyNumberForma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</cellXfs>
  <cellStyles count="4">
    <cellStyle name="Comma" xfId="1" builtinId="3"/>
    <cellStyle name="Currency [0]" xfId="3" builtinId="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143933</xdr:colOff>
      <xdr:row>1</xdr:row>
      <xdr:rowOff>0</xdr:rowOff>
    </xdr:from>
    <xdr:to>
      <xdr:col>5</xdr:col>
      <xdr:colOff>778934</xdr:colOff>
      <xdr:row>9</xdr:row>
      <xdr:rowOff>25399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3E9A03-3C36-2444-D644-E6C63AFF72EB}"/>
            </a:ext>
          </a:extLst>
        </xdr:cNvPr>
        <xdr:cNvSpPr txBox="1"/>
      </xdr:nvSpPr>
      <xdr:spPr>
        <a:xfrm>
          <a:off x="5477933" y="381000"/>
          <a:ext cx="1998134" cy="1346199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="1"/>
            <a:t>Estos</a:t>
          </a:r>
          <a:r>
            <a:rPr lang="en-US" sz="800" b="1" baseline="0"/>
            <a:t> valores vienen de la pestaña "Costos y gastos (General)", para modificarlos debe hacer el ajuste en esa sección.</a:t>
          </a:r>
          <a:endParaRPr lang="en-US" sz="800" b="1"/>
        </a:p>
      </xdr:txBody>
    </xdr:sp>
    <xdr:clientData/>
  </xdr:twoCellAnchor>
  <xdr:twoCellAnchor>
    <xdr:from>
      <xdr:col>3</xdr:col>
      <xdr:colOff>457199</xdr:colOff>
      <xdr:row>12</xdr:row>
      <xdr:rowOff>0</xdr:rowOff>
    </xdr:from>
    <xdr:to>
      <xdr:col>5</xdr:col>
      <xdr:colOff>389467</xdr:colOff>
      <xdr:row>14</xdr:row>
      <xdr:rowOff>8467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63F63F-5B9F-1847-A42E-087741E363D9}"/>
            </a:ext>
          </a:extLst>
        </xdr:cNvPr>
        <xdr:cNvSpPr txBox="1"/>
      </xdr:nvSpPr>
      <xdr:spPr>
        <a:xfrm>
          <a:off x="4428066" y="2294467"/>
          <a:ext cx="2658534" cy="397933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="1"/>
            <a:t>Configure</a:t>
          </a:r>
          <a:r>
            <a:rPr lang="en-US" sz="800" b="1" baseline="0"/>
            <a:t> el porcentaje en caso de que tenga estos rubros (este valor se calcula sobre el costo unitario)</a:t>
          </a:r>
          <a:endParaRPr lang="en-US" sz="800" b="1"/>
        </a:p>
      </xdr:txBody>
    </xdr:sp>
    <xdr:clientData/>
  </xdr:twoCellAnchor>
  <xdr:twoCellAnchor>
    <xdr:from>
      <xdr:col>3</xdr:col>
      <xdr:colOff>127000</xdr:colOff>
      <xdr:row>12</xdr:row>
      <xdr:rowOff>118533</xdr:rowOff>
    </xdr:from>
    <xdr:to>
      <xdr:col>3</xdr:col>
      <xdr:colOff>347133</xdr:colOff>
      <xdr:row>13</xdr:row>
      <xdr:rowOff>84666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6129BE1C-B4C6-1652-B92F-07EB7BF5FDFD}"/>
            </a:ext>
          </a:extLst>
        </xdr:cNvPr>
        <xdr:cNvSpPr/>
      </xdr:nvSpPr>
      <xdr:spPr>
        <a:xfrm>
          <a:off x="4097867" y="2413000"/>
          <a:ext cx="220133" cy="16086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30</xdr:row>
      <xdr:rowOff>160868</xdr:rowOff>
    </xdr:from>
    <xdr:to>
      <xdr:col>3</xdr:col>
      <xdr:colOff>0</xdr:colOff>
      <xdr:row>33</xdr:row>
      <xdr:rowOff>110068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9C3D18-E5E1-EE45-9F05-04360E26F1C3}"/>
            </a:ext>
          </a:extLst>
        </xdr:cNvPr>
        <xdr:cNvSpPr txBox="1"/>
      </xdr:nvSpPr>
      <xdr:spPr>
        <a:xfrm>
          <a:off x="2607733" y="5985935"/>
          <a:ext cx="1363134" cy="53340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="1"/>
            <a:t>Este valor viene de la pestaña</a:t>
          </a:r>
          <a:r>
            <a:rPr lang="en-US" sz="800" b="1" baseline="0"/>
            <a:t> "Costos y gastos (Unitarios)"</a:t>
          </a:r>
          <a:endParaRPr lang="en-US" sz="800" b="1"/>
        </a:p>
      </xdr:txBody>
    </xdr:sp>
    <xdr:clientData/>
  </xdr:twoCellAnchor>
  <xdr:twoCellAnchor>
    <xdr:from>
      <xdr:col>2</xdr:col>
      <xdr:colOff>601135</xdr:colOff>
      <xdr:row>29</xdr:row>
      <xdr:rowOff>55035</xdr:rowOff>
    </xdr:from>
    <xdr:to>
      <xdr:col>2</xdr:col>
      <xdr:colOff>762001</xdr:colOff>
      <xdr:row>30</xdr:row>
      <xdr:rowOff>80434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E74D576-1ED0-9048-8DEE-48A3E68E44B5}"/>
            </a:ext>
          </a:extLst>
        </xdr:cNvPr>
        <xdr:cNvSpPr/>
      </xdr:nvSpPr>
      <xdr:spPr>
        <a:xfrm rot="5400000">
          <a:off x="3179234" y="5715002"/>
          <a:ext cx="220133" cy="16086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8477</xdr:colOff>
      <xdr:row>30</xdr:row>
      <xdr:rowOff>160869</xdr:rowOff>
    </xdr:from>
    <xdr:to>
      <xdr:col>6</xdr:col>
      <xdr:colOff>8477</xdr:colOff>
      <xdr:row>33</xdr:row>
      <xdr:rowOff>110069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50E00DC-A91A-664C-B0BA-F304CD6613BF}"/>
            </a:ext>
          </a:extLst>
        </xdr:cNvPr>
        <xdr:cNvSpPr txBox="1"/>
      </xdr:nvSpPr>
      <xdr:spPr>
        <a:xfrm>
          <a:off x="6705610" y="5985936"/>
          <a:ext cx="1363134" cy="53340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="1"/>
            <a:t>Este valor viene de la pestaña</a:t>
          </a:r>
          <a:r>
            <a:rPr lang="en-US" sz="800" b="1" baseline="0"/>
            <a:t> "Costos y gastos (Unitarios)"</a:t>
          </a:r>
          <a:endParaRPr lang="en-US" sz="800" b="1"/>
        </a:p>
      </xdr:txBody>
    </xdr:sp>
    <xdr:clientData/>
  </xdr:twoCellAnchor>
  <xdr:twoCellAnchor>
    <xdr:from>
      <xdr:col>5</xdr:col>
      <xdr:colOff>609612</xdr:colOff>
      <xdr:row>29</xdr:row>
      <xdr:rowOff>55036</xdr:rowOff>
    </xdr:from>
    <xdr:to>
      <xdr:col>5</xdr:col>
      <xdr:colOff>770478</xdr:colOff>
      <xdr:row>30</xdr:row>
      <xdr:rowOff>80435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F4D815BC-6AAB-C249-A9C6-4D6513367522}"/>
            </a:ext>
          </a:extLst>
        </xdr:cNvPr>
        <xdr:cNvSpPr/>
      </xdr:nvSpPr>
      <xdr:spPr>
        <a:xfrm rot="5400000">
          <a:off x="7277111" y="5715003"/>
          <a:ext cx="220133" cy="16086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410129</xdr:colOff>
      <xdr:row>3</xdr:row>
      <xdr:rowOff>186503</xdr:rowOff>
    </xdr:from>
    <xdr:to>
      <xdr:col>7</xdr:col>
      <xdr:colOff>222028</xdr:colOff>
      <xdr:row>7</xdr:row>
      <xdr:rowOff>177621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E2C7EF-10A6-D541-A5E6-688EBD4965D2}"/>
            </a:ext>
          </a:extLst>
        </xdr:cNvPr>
        <xdr:cNvSpPr txBox="1"/>
      </xdr:nvSpPr>
      <xdr:spPr>
        <a:xfrm>
          <a:off x="5552297" y="1110139"/>
          <a:ext cx="2289731" cy="710489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="1"/>
            <a:t>Para calcular el monto anual multiplique el monto</a:t>
          </a:r>
          <a:r>
            <a:rPr lang="en-US" sz="800" b="1" baseline="0"/>
            <a:t> mensual por el número de pagos al año que se hacen para cada rubro.</a:t>
          </a:r>
          <a:endParaRPr lang="en-US" sz="800" b="1"/>
        </a:p>
      </xdr:txBody>
    </xdr:sp>
    <xdr:clientData/>
  </xdr:twoCellAnchor>
  <xdr:twoCellAnchor>
    <xdr:from>
      <xdr:col>4</xdr:col>
      <xdr:colOff>79930</xdr:colOff>
      <xdr:row>5</xdr:row>
      <xdr:rowOff>17258</xdr:rowOff>
    </xdr:from>
    <xdr:to>
      <xdr:col>4</xdr:col>
      <xdr:colOff>300063</xdr:colOff>
      <xdr:row>5</xdr:row>
      <xdr:rowOff>178124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83660A13-9363-8047-A0D9-CBE0F104D858}"/>
            </a:ext>
          </a:extLst>
        </xdr:cNvPr>
        <xdr:cNvSpPr/>
      </xdr:nvSpPr>
      <xdr:spPr>
        <a:xfrm>
          <a:off x="5222098" y="1384950"/>
          <a:ext cx="220133" cy="16086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420431</xdr:colOff>
      <xdr:row>24</xdr:row>
      <xdr:rowOff>179043</xdr:rowOff>
    </xdr:from>
    <xdr:to>
      <xdr:col>7</xdr:col>
      <xdr:colOff>232330</xdr:colOff>
      <xdr:row>28</xdr:row>
      <xdr:rowOff>170161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E50EBD-2B11-8D40-A9C0-291B96A8FEBA}"/>
            </a:ext>
          </a:extLst>
        </xdr:cNvPr>
        <xdr:cNvSpPr txBox="1"/>
      </xdr:nvSpPr>
      <xdr:spPr>
        <a:xfrm>
          <a:off x="5562599" y="4770581"/>
          <a:ext cx="2289731" cy="710489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="1"/>
            <a:t>Para calcular el monto anual multiplique el monto</a:t>
          </a:r>
          <a:r>
            <a:rPr lang="en-US" sz="800" b="1" baseline="0"/>
            <a:t> mensual por el número de pagos al año que se hacen para cada rubro.</a:t>
          </a:r>
          <a:endParaRPr lang="en-US" sz="800" b="1"/>
        </a:p>
      </xdr:txBody>
    </xdr:sp>
    <xdr:clientData/>
  </xdr:twoCellAnchor>
  <xdr:twoCellAnchor>
    <xdr:from>
      <xdr:col>4</xdr:col>
      <xdr:colOff>90232</xdr:colOff>
      <xdr:row>26</xdr:row>
      <xdr:rowOff>9798</xdr:rowOff>
    </xdr:from>
    <xdr:to>
      <xdr:col>4</xdr:col>
      <xdr:colOff>310365</xdr:colOff>
      <xdr:row>26</xdr:row>
      <xdr:rowOff>170664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69FAB0F4-795F-3D4F-99FA-3336BC16D336}"/>
            </a:ext>
          </a:extLst>
        </xdr:cNvPr>
        <xdr:cNvSpPr/>
      </xdr:nvSpPr>
      <xdr:spPr>
        <a:xfrm>
          <a:off x="5232400" y="5045392"/>
          <a:ext cx="220133" cy="16086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559A-A9E1-4CB8-A851-13024E157315}">
  <dimension ref="A1:Y80"/>
  <sheetViews>
    <sheetView showGridLines="0" tabSelected="1" zoomScale="157" zoomScaleNormal="160" workbookViewId="0">
      <selection activeCell="F22" sqref="F22"/>
    </sheetView>
  </sheetViews>
  <sheetFormatPr baseColWidth="10" defaultColWidth="0" defaultRowHeight="15" zeroHeight="1" x14ac:dyDescent="0.2"/>
  <cols>
    <col min="1" max="1" width="5" style="1" customWidth="1"/>
    <col min="2" max="2" width="29.1640625" style="1" customWidth="1"/>
    <col min="3" max="6" width="17.83203125" style="1" customWidth="1"/>
    <col min="7" max="7" width="1.1640625" style="1" customWidth="1"/>
    <col min="8" max="9" width="17.83203125" style="1" customWidth="1"/>
    <col min="10" max="10" width="1.1640625" style="1" customWidth="1"/>
    <col min="11" max="12" width="17.83203125" style="1" customWidth="1"/>
    <col min="13" max="13" width="1.1640625" style="1" customWidth="1"/>
    <col min="14" max="14" width="17.83203125" style="1" customWidth="1"/>
    <col min="15" max="15" width="5" style="1" customWidth="1"/>
    <col min="16" max="20" width="17.83203125" style="1" hidden="1" customWidth="1"/>
    <col min="21" max="21" width="9.1640625" style="1" hidden="1" customWidth="1"/>
    <col min="22" max="22" width="14.6640625" style="1" hidden="1" customWidth="1"/>
    <col min="23" max="23" width="14.33203125" style="1" hidden="1" customWidth="1"/>
    <col min="24" max="25" width="13.33203125" style="1" hidden="1" customWidth="1"/>
    <col min="26" max="16384" width="8.83203125" style="1" hidden="1"/>
  </cols>
  <sheetData>
    <row r="1" spans="2:20" ht="30" customHeight="1" x14ac:dyDescent="0.2"/>
    <row r="2" spans="2:20" ht="20" customHeight="1" x14ac:dyDescent="0.2">
      <c r="B2" s="63" t="s">
        <v>2</v>
      </c>
      <c r="C2" s="63"/>
      <c r="D2" s="63"/>
    </row>
    <row r="3" spans="2:20" ht="7" customHeight="1" x14ac:dyDescent="0.2"/>
    <row r="4" spans="2:20" x14ac:dyDescent="0.2">
      <c r="B4" s="27" t="s">
        <v>3</v>
      </c>
      <c r="C4" s="28" t="s">
        <v>50</v>
      </c>
      <c r="D4" s="28" t="s">
        <v>51</v>
      </c>
    </row>
    <row r="5" spans="2:20" ht="7" customHeight="1" x14ac:dyDescent="0.2"/>
    <row r="6" spans="2:20" x14ac:dyDescent="0.2">
      <c r="B6" s="2" t="s">
        <v>30</v>
      </c>
      <c r="C6" s="3">
        <f>'Costos y gastos (General)'!C21</f>
        <v>3230000</v>
      </c>
      <c r="D6" s="3">
        <f>'Costos y gastos (General)'!D21</f>
        <v>38760000</v>
      </c>
    </row>
    <row r="7" spans="2:20" x14ac:dyDescent="0.2">
      <c r="B7" s="2" t="s">
        <v>31</v>
      </c>
      <c r="C7" s="3">
        <f>'Costos y gastos (General)'!C42</f>
        <v>1220000</v>
      </c>
      <c r="D7" s="3">
        <f>'Costos y gastos (General)'!D42</f>
        <v>14640000</v>
      </c>
    </row>
    <row r="8" spans="2:20" ht="7" customHeight="1" x14ac:dyDescent="0.2"/>
    <row r="9" spans="2:20" ht="16" thickBot="1" x14ac:dyDescent="0.25">
      <c r="B9" s="4" t="s">
        <v>11</v>
      </c>
      <c r="C9" s="5">
        <f t="shared" ref="C9:D9" si="0">SUM(C6:C7)</f>
        <v>4450000</v>
      </c>
      <c r="D9" s="26">
        <f t="shared" si="0"/>
        <v>53400000</v>
      </c>
    </row>
    <row r="10" spans="2:20" ht="16" thickTop="1" x14ac:dyDescent="0.2">
      <c r="F10" s="50"/>
    </row>
    <row r="11" spans="2:20" x14ac:dyDescent="0.2"/>
    <row r="12" spans="2:20" x14ac:dyDescent="0.2">
      <c r="K12" s="64" t="s">
        <v>58</v>
      </c>
      <c r="L12" s="65"/>
      <c r="N12" s="51" t="s">
        <v>60</v>
      </c>
    </row>
    <row r="13" spans="2:20" x14ac:dyDescent="0.2">
      <c r="B13" s="48" t="s">
        <v>0</v>
      </c>
      <c r="C13" s="49">
        <v>0.03</v>
      </c>
      <c r="K13" s="66"/>
      <c r="L13" s="67"/>
      <c r="N13" s="52"/>
    </row>
    <row r="14" spans="2:20" x14ac:dyDescent="0.2">
      <c r="B14" s="48" t="s">
        <v>1</v>
      </c>
      <c r="C14" s="49">
        <v>0.02</v>
      </c>
      <c r="K14" s="68"/>
      <c r="L14" s="69"/>
      <c r="N14" s="53"/>
    </row>
    <row r="15" spans="2:20" ht="7" customHeight="1" x14ac:dyDescent="0.2"/>
    <row r="16" spans="2:20" ht="33" customHeight="1" x14ac:dyDescent="0.2">
      <c r="B16" s="27" t="s">
        <v>3</v>
      </c>
      <c r="C16" s="30" t="s">
        <v>4</v>
      </c>
      <c r="D16" s="28" t="s">
        <v>0</v>
      </c>
      <c r="E16" s="28" t="s">
        <v>1</v>
      </c>
      <c r="F16" s="30" t="s">
        <v>5</v>
      </c>
      <c r="H16" s="41" t="s">
        <v>6</v>
      </c>
      <c r="I16" s="42" t="s">
        <v>7</v>
      </c>
      <c r="K16" s="43" t="s">
        <v>25</v>
      </c>
      <c r="L16" s="44" t="s">
        <v>26</v>
      </c>
      <c r="N16" s="31" t="s">
        <v>8</v>
      </c>
      <c r="P16" s="1" t="s">
        <v>9</v>
      </c>
      <c r="R16" s="1" t="s">
        <v>10</v>
      </c>
      <c r="S16" s="1" t="s">
        <v>54</v>
      </c>
      <c r="T16" s="1" t="s">
        <v>55</v>
      </c>
    </row>
    <row r="17" spans="2:21" ht="7" customHeight="1" x14ac:dyDescent="0.2"/>
    <row r="18" spans="2:21" x14ac:dyDescent="0.2">
      <c r="B18" s="11" t="str">
        <f>'Costos y gastos (Unitarios)'!$B$9</f>
        <v>Tula deportiva</v>
      </c>
      <c r="C18" s="32">
        <f>'Costos y gastos (Unitarios)'!$G$26</f>
        <v>34950</v>
      </c>
      <c r="D18" s="14">
        <f t="shared" ref="D18:D29" si="1">C18*$C$13</f>
        <v>1048.5</v>
      </c>
      <c r="E18" s="14">
        <f t="shared" ref="E18:E29" si="2">C18*$C$14</f>
        <v>699</v>
      </c>
      <c r="F18" s="32">
        <f>'Costos y gastos (Unitarios)'!$C$28</f>
        <v>60000</v>
      </c>
      <c r="H18" s="33">
        <f t="shared" ref="H18:H29" si="3">F18-SUM(C18:E18)</f>
        <v>23302.5</v>
      </c>
      <c r="I18" s="34">
        <f t="shared" ref="I18:I29" si="4">IFERROR(H18/F18,0)</f>
        <v>0.38837500000000003</v>
      </c>
      <c r="K18" s="35">
        <f t="shared" ref="K18:K29" si="5">IFERROR($C$9/I18,0)</f>
        <v>11457998.068876728</v>
      </c>
      <c r="L18" s="36">
        <f t="shared" ref="L18:L29" si="6">IFERROR(K18/F18,0)</f>
        <v>190.96663448127882</v>
      </c>
      <c r="N18" s="37">
        <v>0.7</v>
      </c>
      <c r="P18" s="19">
        <f t="shared" ref="P18:P29" si="7">I18*N18</f>
        <v>0.27186250000000001</v>
      </c>
      <c r="R18" s="19">
        <f>SUM(P18:P29)</f>
        <v>0.39861250000000004</v>
      </c>
      <c r="S18" s="23">
        <f t="shared" ref="S18:S29" si="8">$R$21*N18</f>
        <v>7814606.9177459301</v>
      </c>
      <c r="T18" s="23">
        <f t="shared" ref="T18:T29" si="9">$R$24*N18</f>
        <v>93775283.012951165</v>
      </c>
      <c r="U18" s="23"/>
    </row>
    <row r="19" spans="2:21" x14ac:dyDescent="0.2">
      <c r="B19" s="11" t="str">
        <f>'Costos y gastos (Unitarios)'!$B$31</f>
        <v>Tula universitaria</v>
      </c>
      <c r="C19" s="32">
        <f>'Costos y gastos (Unitarios)'!$G$48</f>
        <v>35750</v>
      </c>
      <c r="D19" s="14">
        <f t="shared" si="1"/>
        <v>1072.5</v>
      </c>
      <c r="E19" s="14">
        <f t="shared" si="2"/>
        <v>715</v>
      </c>
      <c r="F19" s="32">
        <f>'Costos y gastos (Unitarios)'!$C$50</f>
        <v>65000</v>
      </c>
      <c r="H19" s="33">
        <f t="shared" si="3"/>
        <v>27462.5</v>
      </c>
      <c r="I19" s="34">
        <f t="shared" si="4"/>
        <v>0.42249999999999999</v>
      </c>
      <c r="K19" s="35">
        <f t="shared" si="5"/>
        <v>10532544.378698226</v>
      </c>
      <c r="L19" s="36">
        <f t="shared" si="6"/>
        <v>162.03914428766501</v>
      </c>
      <c r="N19" s="37">
        <v>0.3</v>
      </c>
      <c r="P19" s="19">
        <f t="shared" si="7"/>
        <v>0.12675</v>
      </c>
      <c r="S19" s="23">
        <f t="shared" si="8"/>
        <v>3349117.2504625418</v>
      </c>
      <c r="T19" s="23">
        <f t="shared" si="9"/>
        <v>40189407.005550496</v>
      </c>
      <c r="U19" s="23"/>
    </row>
    <row r="20" spans="2:21" x14ac:dyDescent="0.2">
      <c r="B20" s="11" t="str">
        <f>'Costos y gastos (Unitarios)'!$B$53</f>
        <v>Producto 3</v>
      </c>
      <c r="C20" s="32">
        <f>'Costos y gastos (Unitarios)'!$G$70</f>
        <v>0</v>
      </c>
      <c r="D20" s="14">
        <f t="shared" si="1"/>
        <v>0</v>
      </c>
      <c r="E20" s="14">
        <f t="shared" si="2"/>
        <v>0</v>
      </c>
      <c r="F20" s="32">
        <f>'Costos y gastos (Unitarios)'!$C$72</f>
        <v>0</v>
      </c>
      <c r="H20" s="33">
        <f t="shared" si="3"/>
        <v>0</v>
      </c>
      <c r="I20" s="34">
        <f t="shared" si="4"/>
        <v>0</v>
      </c>
      <c r="K20" s="35">
        <f t="shared" si="5"/>
        <v>0</v>
      </c>
      <c r="L20" s="36">
        <f t="shared" si="6"/>
        <v>0</v>
      </c>
      <c r="N20" s="38">
        <v>0</v>
      </c>
      <c r="P20" s="19">
        <f t="shared" si="7"/>
        <v>0</v>
      </c>
      <c r="R20" s="1" t="s">
        <v>52</v>
      </c>
      <c r="S20" s="23">
        <f t="shared" si="8"/>
        <v>0</v>
      </c>
      <c r="T20" s="23">
        <f t="shared" si="9"/>
        <v>0</v>
      </c>
      <c r="U20" s="23"/>
    </row>
    <row r="21" spans="2:21" x14ac:dyDescent="0.2">
      <c r="B21" s="11" t="str">
        <f>'Costos y gastos (Unitarios)'!$B$75</f>
        <v>Producto 4</v>
      </c>
      <c r="C21" s="32">
        <f>'Costos y gastos (Unitarios)'!$G$92</f>
        <v>0</v>
      </c>
      <c r="D21" s="14">
        <f t="shared" si="1"/>
        <v>0</v>
      </c>
      <c r="E21" s="14">
        <f t="shared" si="2"/>
        <v>0</v>
      </c>
      <c r="F21" s="32">
        <f>'Costos y gastos (Unitarios)'!$C$94</f>
        <v>0</v>
      </c>
      <c r="H21" s="33">
        <f t="shared" si="3"/>
        <v>0</v>
      </c>
      <c r="I21" s="34">
        <f t="shared" si="4"/>
        <v>0</v>
      </c>
      <c r="K21" s="35">
        <f t="shared" si="5"/>
        <v>0</v>
      </c>
      <c r="L21" s="36">
        <f t="shared" si="6"/>
        <v>0</v>
      </c>
      <c r="N21" s="38">
        <v>0</v>
      </c>
      <c r="P21" s="19">
        <f t="shared" si="7"/>
        <v>0</v>
      </c>
      <c r="R21" s="23">
        <f>C9/R18</f>
        <v>11163724.168208472</v>
      </c>
      <c r="S21" s="23">
        <f t="shared" si="8"/>
        <v>0</v>
      </c>
      <c r="T21" s="23">
        <f t="shared" si="9"/>
        <v>0</v>
      </c>
      <c r="U21" s="23"/>
    </row>
    <row r="22" spans="2:21" x14ac:dyDescent="0.2">
      <c r="B22" s="11" t="str">
        <f>'Costos y gastos (Unitarios)'!$B$97</f>
        <v>Producto 5</v>
      </c>
      <c r="C22" s="32">
        <f>'Costos y gastos (Unitarios)'!$G$114</f>
        <v>0</v>
      </c>
      <c r="D22" s="14">
        <f t="shared" si="1"/>
        <v>0</v>
      </c>
      <c r="E22" s="14">
        <f t="shared" si="2"/>
        <v>0</v>
      </c>
      <c r="F22" s="32">
        <f>'Costos y gastos (Unitarios)'!$C$116</f>
        <v>0</v>
      </c>
      <c r="H22" s="33">
        <f t="shared" si="3"/>
        <v>0</v>
      </c>
      <c r="I22" s="34">
        <f t="shared" si="4"/>
        <v>0</v>
      </c>
      <c r="K22" s="35">
        <f t="shared" si="5"/>
        <v>0</v>
      </c>
      <c r="L22" s="36">
        <f t="shared" si="6"/>
        <v>0</v>
      </c>
      <c r="N22" s="38">
        <v>0</v>
      </c>
      <c r="P22" s="19">
        <f t="shared" si="7"/>
        <v>0</v>
      </c>
      <c r="S22" s="23">
        <f t="shared" si="8"/>
        <v>0</v>
      </c>
      <c r="T22" s="23">
        <f t="shared" si="9"/>
        <v>0</v>
      </c>
      <c r="U22" s="23"/>
    </row>
    <row r="23" spans="2:21" x14ac:dyDescent="0.2">
      <c r="B23" s="11" t="str">
        <f>'Costos y gastos (Unitarios)'!$B$119</f>
        <v>Producto 6</v>
      </c>
      <c r="C23" s="32">
        <f>'Costos y gastos (Unitarios)'!$G$136</f>
        <v>0</v>
      </c>
      <c r="D23" s="14">
        <f t="shared" si="1"/>
        <v>0</v>
      </c>
      <c r="E23" s="14">
        <f t="shared" si="2"/>
        <v>0</v>
      </c>
      <c r="F23" s="32">
        <f>'Costos y gastos (Unitarios)'!$C$138</f>
        <v>0</v>
      </c>
      <c r="H23" s="33">
        <f t="shared" si="3"/>
        <v>0</v>
      </c>
      <c r="I23" s="34">
        <f t="shared" si="4"/>
        <v>0</v>
      </c>
      <c r="K23" s="35">
        <f t="shared" si="5"/>
        <v>0</v>
      </c>
      <c r="L23" s="36">
        <f t="shared" si="6"/>
        <v>0</v>
      </c>
      <c r="N23" s="38">
        <v>0</v>
      </c>
      <c r="P23" s="19">
        <f t="shared" si="7"/>
        <v>0</v>
      </c>
      <c r="R23" s="1" t="s">
        <v>53</v>
      </c>
      <c r="S23" s="23">
        <f t="shared" si="8"/>
        <v>0</v>
      </c>
      <c r="T23" s="23">
        <f t="shared" si="9"/>
        <v>0</v>
      </c>
      <c r="U23" s="23"/>
    </row>
    <row r="24" spans="2:21" x14ac:dyDescent="0.2">
      <c r="B24" s="11" t="str">
        <f>'Costos y gastos (Unitarios)'!$B$141</f>
        <v>Producto 7</v>
      </c>
      <c r="C24" s="32">
        <f>'Costos y gastos (Unitarios)'!$G$158</f>
        <v>0</v>
      </c>
      <c r="D24" s="14">
        <f t="shared" si="1"/>
        <v>0</v>
      </c>
      <c r="E24" s="14">
        <f t="shared" si="2"/>
        <v>0</v>
      </c>
      <c r="F24" s="32">
        <f>'Costos y gastos (Unitarios)'!$C$160</f>
        <v>0</v>
      </c>
      <c r="H24" s="33">
        <f t="shared" si="3"/>
        <v>0</v>
      </c>
      <c r="I24" s="34">
        <f t="shared" si="4"/>
        <v>0</v>
      </c>
      <c r="K24" s="35">
        <f t="shared" si="5"/>
        <v>0</v>
      </c>
      <c r="L24" s="36">
        <f t="shared" si="6"/>
        <v>0</v>
      </c>
      <c r="N24" s="38">
        <v>0</v>
      </c>
      <c r="P24" s="19">
        <f t="shared" si="7"/>
        <v>0</v>
      </c>
      <c r="R24" s="23">
        <f>D9/R18</f>
        <v>133964690.01850167</v>
      </c>
      <c r="S24" s="23">
        <f t="shared" si="8"/>
        <v>0</v>
      </c>
      <c r="T24" s="23">
        <f t="shared" si="9"/>
        <v>0</v>
      </c>
      <c r="U24" s="23"/>
    </row>
    <row r="25" spans="2:21" x14ac:dyDescent="0.2">
      <c r="B25" s="11" t="str">
        <f>'Costos y gastos (Unitarios)'!$B$163</f>
        <v>Producto 8</v>
      </c>
      <c r="C25" s="32">
        <f>'Costos y gastos (Unitarios)'!$G$180</f>
        <v>0</v>
      </c>
      <c r="D25" s="14">
        <f t="shared" si="1"/>
        <v>0</v>
      </c>
      <c r="E25" s="14">
        <f t="shared" si="2"/>
        <v>0</v>
      </c>
      <c r="F25" s="32">
        <f>'Costos y gastos (Unitarios)'!$C$182</f>
        <v>0</v>
      </c>
      <c r="H25" s="33">
        <f t="shared" si="3"/>
        <v>0</v>
      </c>
      <c r="I25" s="34">
        <f t="shared" si="4"/>
        <v>0</v>
      </c>
      <c r="K25" s="35">
        <f t="shared" si="5"/>
        <v>0</v>
      </c>
      <c r="L25" s="36">
        <f t="shared" si="6"/>
        <v>0</v>
      </c>
      <c r="N25" s="38">
        <v>0</v>
      </c>
      <c r="P25" s="19">
        <f t="shared" si="7"/>
        <v>0</v>
      </c>
      <c r="S25" s="23">
        <f t="shared" si="8"/>
        <v>0</v>
      </c>
      <c r="T25" s="23">
        <f t="shared" si="9"/>
        <v>0</v>
      </c>
      <c r="U25" s="23"/>
    </row>
    <row r="26" spans="2:21" x14ac:dyDescent="0.2">
      <c r="B26" s="11" t="str">
        <f>'Costos y gastos (Unitarios)'!$B$185</f>
        <v>Producto 9</v>
      </c>
      <c r="C26" s="32">
        <f>'Costos y gastos (Unitarios)'!$G$202</f>
        <v>0</v>
      </c>
      <c r="D26" s="14">
        <f t="shared" si="1"/>
        <v>0</v>
      </c>
      <c r="E26" s="14">
        <f t="shared" si="2"/>
        <v>0</v>
      </c>
      <c r="F26" s="32">
        <f>'Costos y gastos (Unitarios)'!$C$204</f>
        <v>0</v>
      </c>
      <c r="H26" s="33">
        <f t="shared" si="3"/>
        <v>0</v>
      </c>
      <c r="I26" s="34">
        <f t="shared" si="4"/>
        <v>0</v>
      </c>
      <c r="K26" s="35">
        <f t="shared" si="5"/>
        <v>0</v>
      </c>
      <c r="L26" s="36">
        <f t="shared" si="6"/>
        <v>0</v>
      </c>
      <c r="N26" s="38">
        <v>0</v>
      </c>
      <c r="P26" s="19">
        <f t="shared" si="7"/>
        <v>0</v>
      </c>
      <c r="S26" s="23">
        <f t="shared" si="8"/>
        <v>0</v>
      </c>
      <c r="T26" s="23">
        <f t="shared" si="9"/>
        <v>0</v>
      </c>
      <c r="U26" s="23"/>
    </row>
    <row r="27" spans="2:21" x14ac:dyDescent="0.2">
      <c r="B27" s="11" t="str">
        <f>'Costos y gastos (Unitarios)'!$B$207</f>
        <v>Producto 10</v>
      </c>
      <c r="C27" s="32">
        <f>'Costos y gastos (Unitarios)'!$G$224</f>
        <v>0</v>
      </c>
      <c r="D27" s="14">
        <f t="shared" si="1"/>
        <v>0</v>
      </c>
      <c r="E27" s="14">
        <f t="shared" si="2"/>
        <v>0</v>
      </c>
      <c r="F27" s="32">
        <f>'Costos y gastos (Unitarios)'!$C$226</f>
        <v>0</v>
      </c>
      <c r="H27" s="33">
        <f t="shared" si="3"/>
        <v>0</v>
      </c>
      <c r="I27" s="34">
        <f t="shared" si="4"/>
        <v>0</v>
      </c>
      <c r="K27" s="35">
        <f t="shared" si="5"/>
        <v>0</v>
      </c>
      <c r="L27" s="36">
        <f t="shared" si="6"/>
        <v>0</v>
      </c>
      <c r="N27" s="38">
        <v>0</v>
      </c>
      <c r="P27" s="19">
        <f t="shared" si="7"/>
        <v>0</v>
      </c>
      <c r="S27" s="23">
        <f t="shared" si="8"/>
        <v>0</v>
      </c>
      <c r="T27" s="23">
        <f t="shared" si="9"/>
        <v>0</v>
      </c>
      <c r="U27" s="23"/>
    </row>
    <row r="28" spans="2:21" x14ac:dyDescent="0.2">
      <c r="B28" s="11" t="str">
        <f>'Costos y gastos (Unitarios)'!$B$229</f>
        <v>Producto 11</v>
      </c>
      <c r="C28" s="32">
        <f>'Costos y gastos (Unitarios)'!$G$246</f>
        <v>0</v>
      </c>
      <c r="D28" s="14">
        <f t="shared" si="1"/>
        <v>0</v>
      </c>
      <c r="E28" s="14">
        <f t="shared" si="2"/>
        <v>0</v>
      </c>
      <c r="F28" s="32">
        <f>'Costos y gastos (Unitarios)'!$C$248</f>
        <v>0</v>
      </c>
      <c r="H28" s="33">
        <f t="shared" si="3"/>
        <v>0</v>
      </c>
      <c r="I28" s="34">
        <f t="shared" si="4"/>
        <v>0</v>
      </c>
      <c r="K28" s="35">
        <f t="shared" si="5"/>
        <v>0</v>
      </c>
      <c r="L28" s="36">
        <f t="shared" si="6"/>
        <v>0</v>
      </c>
      <c r="N28" s="38">
        <v>0</v>
      </c>
      <c r="P28" s="19">
        <f t="shared" si="7"/>
        <v>0</v>
      </c>
      <c r="S28" s="23">
        <f t="shared" si="8"/>
        <v>0</v>
      </c>
      <c r="T28" s="23">
        <f t="shared" si="9"/>
        <v>0</v>
      </c>
      <c r="U28" s="23"/>
    </row>
    <row r="29" spans="2:21" x14ac:dyDescent="0.2">
      <c r="B29" s="11" t="str">
        <f>'Costos y gastos (Unitarios)'!$B$251</f>
        <v>Producto 12</v>
      </c>
      <c r="C29" s="32">
        <f>'Costos y gastos (Unitarios)'!$G$268</f>
        <v>0</v>
      </c>
      <c r="D29" s="14">
        <f t="shared" si="1"/>
        <v>0</v>
      </c>
      <c r="E29" s="14">
        <f t="shared" si="2"/>
        <v>0</v>
      </c>
      <c r="F29" s="32">
        <f>'Costos y gastos (Unitarios)'!$C$270</f>
        <v>0</v>
      </c>
      <c r="H29" s="33">
        <f t="shared" si="3"/>
        <v>0</v>
      </c>
      <c r="I29" s="34">
        <f t="shared" si="4"/>
        <v>0</v>
      </c>
      <c r="K29" s="35">
        <f t="shared" si="5"/>
        <v>0</v>
      </c>
      <c r="L29" s="36">
        <f t="shared" si="6"/>
        <v>0</v>
      </c>
      <c r="N29" s="38">
        <v>0</v>
      </c>
      <c r="P29" s="19">
        <f t="shared" si="7"/>
        <v>0</v>
      </c>
      <c r="S29" s="23">
        <f t="shared" si="8"/>
        <v>0</v>
      </c>
      <c r="T29" s="23">
        <f t="shared" si="9"/>
        <v>0</v>
      </c>
      <c r="U29" s="23"/>
    </row>
    <row r="30" spans="2:21" x14ac:dyDescent="0.2">
      <c r="C30" s="10"/>
      <c r="D30" s="10"/>
      <c r="E30" s="10"/>
      <c r="F30" s="10"/>
      <c r="G30" s="20"/>
      <c r="H30" s="10"/>
      <c r="I30" s="20"/>
      <c r="J30" s="20"/>
      <c r="K30" s="21"/>
      <c r="L30" s="22"/>
      <c r="M30" s="20"/>
      <c r="N30" s="20"/>
      <c r="P30" s="19"/>
      <c r="S30" s="23"/>
      <c r="U30" s="23"/>
    </row>
    <row r="31" spans="2:21" x14ac:dyDescent="0.2">
      <c r="L31" s="39" t="s">
        <v>59</v>
      </c>
      <c r="N31" s="40">
        <f>1-SUM(N18:N29)</f>
        <v>0</v>
      </c>
      <c r="O31" s="24"/>
    </row>
    <row r="32" spans="2:21" x14ac:dyDescent="0.2">
      <c r="O32" s="24"/>
    </row>
    <row r="33" spans="2:20" x14ac:dyDescent="0.2">
      <c r="O33" s="24"/>
    </row>
    <row r="34" spans="2:20" x14ac:dyDescent="0.2">
      <c r="O34" s="24"/>
    </row>
    <row r="35" spans="2:20" x14ac:dyDescent="0.2"/>
    <row r="36" spans="2:20" ht="20" customHeight="1" x14ac:dyDescent="0.2">
      <c r="B36" s="63" t="s">
        <v>56</v>
      </c>
      <c r="C36" s="63"/>
      <c r="D36" s="63"/>
      <c r="E36" s="63"/>
      <c r="F36" s="63"/>
    </row>
    <row r="37" spans="2:20" ht="7" customHeight="1" x14ac:dyDescent="0.2"/>
    <row r="38" spans="2:20" x14ac:dyDescent="0.2">
      <c r="B38" s="27" t="s">
        <v>3</v>
      </c>
      <c r="C38" s="28" t="s">
        <v>12</v>
      </c>
      <c r="D38" s="28" t="s">
        <v>13</v>
      </c>
      <c r="E38" s="28" t="s">
        <v>14</v>
      </c>
      <c r="F38" s="28" t="s">
        <v>15</v>
      </c>
    </row>
    <row r="39" spans="2:20" ht="7" customHeight="1" x14ac:dyDescent="0.2"/>
    <row r="40" spans="2:20" x14ac:dyDescent="0.2">
      <c r="B40" s="11" t="str">
        <f t="shared" ref="B40:B51" si="10">B18</f>
        <v>Tula deportiva</v>
      </c>
      <c r="C40" s="45">
        <f t="shared" ref="C40:C51" si="11">IFERROR(S18/F18,0)</f>
        <v>130.24344862909882</v>
      </c>
      <c r="D40" s="14">
        <f t="shared" ref="D40:D51" si="12">C40*SUM(C18:E18)</f>
        <v>4779608.9560663542</v>
      </c>
      <c r="E40" s="14">
        <f>C40*F18</f>
        <v>7814606.9177459292</v>
      </c>
      <c r="F40" s="14">
        <f t="shared" ref="F40:F51" si="13">E40-D40</f>
        <v>3034997.961679575</v>
      </c>
      <c r="H40" s="76">
        <f>C40*SUM(C18:E18)</f>
        <v>4779608.9560663542</v>
      </c>
      <c r="I40" s="76">
        <f>C40*F18</f>
        <v>7814606.9177459292</v>
      </c>
      <c r="P40" s="23"/>
      <c r="Q40" s="9"/>
      <c r="R40" s="10"/>
      <c r="S40" s="23"/>
      <c r="T40" s="23"/>
    </row>
    <row r="41" spans="2:20" x14ac:dyDescent="0.2">
      <c r="B41" s="11" t="str">
        <f t="shared" si="10"/>
        <v>Tula universitaria</v>
      </c>
      <c r="C41" s="45">
        <f t="shared" si="11"/>
        <v>51.524880776346798</v>
      </c>
      <c r="D41" s="14">
        <f t="shared" si="12"/>
        <v>1934115.212142118</v>
      </c>
      <c r="E41" s="14">
        <f t="shared" ref="E41:E51" si="14">C41*F19</f>
        <v>3349117.2504625418</v>
      </c>
      <c r="F41" s="14">
        <f t="shared" si="13"/>
        <v>1415002.0383204238</v>
      </c>
      <c r="H41" s="76">
        <f>C41*SUM(C19:E19)</f>
        <v>1934115.212142118</v>
      </c>
      <c r="I41" s="76">
        <f>C41*F19</f>
        <v>3349117.2504625418</v>
      </c>
      <c r="P41" s="23"/>
      <c r="Q41" s="9"/>
      <c r="R41" s="10"/>
      <c r="S41" s="23"/>
      <c r="T41" s="23"/>
    </row>
    <row r="42" spans="2:20" x14ac:dyDescent="0.2">
      <c r="B42" s="11" t="str">
        <f t="shared" si="10"/>
        <v>Producto 3</v>
      </c>
      <c r="C42" s="45">
        <f t="shared" si="11"/>
        <v>0</v>
      </c>
      <c r="D42" s="14">
        <f t="shared" si="12"/>
        <v>0</v>
      </c>
      <c r="E42" s="14">
        <f t="shared" si="14"/>
        <v>0</v>
      </c>
      <c r="F42" s="14">
        <f t="shared" si="13"/>
        <v>0</v>
      </c>
      <c r="P42" s="23"/>
      <c r="Q42" s="9"/>
      <c r="R42" s="10"/>
      <c r="S42" s="23"/>
      <c r="T42" s="23"/>
    </row>
    <row r="43" spans="2:20" x14ac:dyDescent="0.2">
      <c r="B43" s="11" t="str">
        <f t="shared" si="10"/>
        <v>Producto 4</v>
      </c>
      <c r="C43" s="45">
        <f t="shared" si="11"/>
        <v>0</v>
      </c>
      <c r="D43" s="14">
        <f t="shared" si="12"/>
        <v>0</v>
      </c>
      <c r="E43" s="14">
        <f t="shared" si="14"/>
        <v>0</v>
      </c>
      <c r="F43" s="14">
        <f t="shared" si="13"/>
        <v>0</v>
      </c>
      <c r="H43" s="76">
        <f>SUM(H40:H41)</f>
        <v>6713724.1682084724</v>
      </c>
      <c r="I43" s="76">
        <f>SUM(I40:I41)</f>
        <v>11163724.168208471</v>
      </c>
      <c r="P43" s="23"/>
      <c r="Q43" s="9"/>
      <c r="R43" s="10"/>
      <c r="S43" s="23"/>
      <c r="T43" s="23"/>
    </row>
    <row r="44" spans="2:20" x14ac:dyDescent="0.2">
      <c r="B44" s="11" t="str">
        <f t="shared" si="10"/>
        <v>Producto 5</v>
      </c>
      <c r="C44" s="45">
        <f t="shared" si="11"/>
        <v>0</v>
      </c>
      <c r="D44" s="14">
        <f t="shared" si="12"/>
        <v>0</v>
      </c>
      <c r="E44" s="14">
        <f t="shared" si="14"/>
        <v>0</v>
      </c>
      <c r="F44" s="14">
        <f t="shared" si="13"/>
        <v>0</v>
      </c>
      <c r="P44" s="23"/>
      <c r="Q44" s="9"/>
      <c r="R44" s="10"/>
      <c r="S44" s="23"/>
      <c r="T44" s="23"/>
    </row>
    <row r="45" spans="2:20" x14ac:dyDescent="0.2">
      <c r="B45" s="11" t="str">
        <f t="shared" si="10"/>
        <v>Producto 6</v>
      </c>
      <c r="C45" s="45">
        <f t="shared" si="11"/>
        <v>0</v>
      </c>
      <c r="D45" s="14">
        <f t="shared" si="12"/>
        <v>0</v>
      </c>
      <c r="E45" s="14">
        <f t="shared" si="14"/>
        <v>0</v>
      </c>
      <c r="F45" s="14">
        <f t="shared" si="13"/>
        <v>0</v>
      </c>
      <c r="H45" s="1" t="s">
        <v>87</v>
      </c>
      <c r="I45" s="76">
        <f>I43-H43</f>
        <v>4449999.9999999981</v>
      </c>
      <c r="P45" s="23"/>
      <c r="Q45" s="9"/>
      <c r="R45" s="10"/>
      <c r="S45" s="23"/>
      <c r="T45" s="23"/>
    </row>
    <row r="46" spans="2:20" x14ac:dyDescent="0.2">
      <c r="B46" s="11" t="str">
        <f t="shared" si="10"/>
        <v>Producto 7</v>
      </c>
      <c r="C46" s="45">
        <f t="shared" si="11"/>
        <v>0</v>
      </c>
      <c r="D46" s="14">
        <f t="shared" si="12"/>
        <v>0</v>
      </c>
      <c r="E46" s="14">
        <f t="shared" si="14"/>
        <v>0</v>
      </c>
      <c r="F46" s="14">
        <f t="shared" si="13"/>
        <v>0</v>
      </c>
      <c r="P46" s="23"/>
      <c r="Q46" s="9"/>
      <c r="R46" s="10"/>
      <c r="S46" s="23"/>
      <c r="T46" s="23"/>
    </row>
    <row r="47" spans="2:20" x14ac:dyDescent="0.2">
      <c r="B47" s="11" t="str">
        <f t="shared" si="10"/>
        <v>Producto 8</v>
      </c>
      <c r="C47" s="45">
        <f t="shared" si="11"/>
        <v>0</v>
      </c>
      <c r="D47" s="14">
        <f t="shared" si="12"/>
        <v>0</v>
      </c>
      <c r="E47" s="14">
        <f t="shared" si="14"/>
        <v>0</v>
      </c>
      <c r="F47" s="14">
        <f t="shared" si="13"/>
        <v>0</v>
      </c>
      <c r="P47" s="23"/>
      <c r="Q47" s="9"/>
      <c r="R47" s="10"/>
      <c r="S47" s="23"/>
      <c r="T47" s="23"/>
    </row>
    <row r="48" spans="2:20" x14ac:dyDescent="0.2">
      <c r="B48" s="11" t="str">
        <f t="shared" si="10"/>
        <v>Producto 9</v>
      </c>
      <c r="C48" s="45">
        <f t="shared" si="11"/>
        <v>0</v>
      </c>
      <c r="D48" s="14">
        <f t="shared" si="12"/>
        <v>0</v>
      </c>
      <c r="E48" s="14">
        <f t="shared" si="14"/>
        <v>0</v>
      </c>
      <c r="F48" s="14">
        <f t="shared" si="13"/>
        <v>0</v>
      </c>
      <c r="P48" s="23"/>
      <c r="Q48" s="9"/>
      <c r="R48" s="10"/>
      <c r="S48" s="23"/>
      <c r="T48" s="23"/>
    </row>
    <row r="49" spans="2:20" x14ac:dyDescent="0.2">
      <c r="B49" s="11" t="str">
        <f t="shared" si="10"/>
        <v>Producto 10</v>
      </c>
      <c r="C49" s="45">
        <f t="shared" si="11"/>
        <v>0</v>
      </c>
      <c r="D49" s="14">
        <f t="shared" si="12"/>
        <v>0</v>
      </c>
      <c r="E49" s="14">
        <f t="shared" si="14"/>
        <v>0</v>
      </c>
      <c r="F49" s="14">
        <f t="shared" si="13"/>
        <v>0</v>
      </c>
      <c r="P49" s="23"/>
      <c r="Q49" s="9"/>
      <c r="R49" s="10"/>
      <c r="S49" s="23"/>
      <c r="T49" s="23"/>
    </row>
    <row r="50" spans="2:20" x14ac:dyDescent="0.2">
      <c r="B50" s="11" t="str">
        <f t="shared" si="10"/>
        <v>Producto 11</v>
      </c>
      <c r="C50" s="45">
        <f t="shared" si="11"/>
        <v>0</v>
      </c>
      <c r="D50" s="14">
        <f t="shared" si="12"/>
        <v>0</v>
      </c>
      <c r="E50" s="14">
        <f t="shared" si="14"/>
        <v>0</v>
      </c>
      <c r="F50" s="14">
        <f t="shared" si="13"/>
        <v>0</v>
      </c>
      <c r="P50" s="23"/>
      <c r="Q50" s="9"/>
      <c r="R50" s="10"/>
      <c r="S50" s="23"/>
      <c r="T50" s="23"/>
    </row>
    <row r="51" spans="2:20" x14ac:dyDescent="0.2">
      <c r="B51" s="11" t="str">
        <f t="shared" si="10"/>
        <v>Producto 12</v>
      </c>
      <c r="C51" s="45">
        <f t="shared" si="11"/>
        <v>0</v>
      </c>
      <c r="D51" s="14">
        <f t="shared" si="12"/>
        <v>0</v>
      </c>
      <c r="E51" s="14">
        <f t="shared" si="14"/>
        <v>0</v>
      </c>
      <c r="F51" s="14">
        <f t="shared" si="13"/>
        <v>0</v>
      </c>
      <c r="P51" s="23"/>
      <c r="Q51" s="9"/>
      <c r="R51" s="10"/>
      <c r="S51" s="23"/>
      <c r="T51" s="23"/>
    </row>
    <row r="52" spans="2:20" ht="7" customHeight="1" x14ac:dyDescent="0.2"/>
    <row r="53" spans="2:20" ht="16" thickBot="1" x14ac:dyDescent="0.25">
      <c r="B53" s="4" t="s">
        <v>11</v>
      </c>
      <c r="C53" s="46">
        <f>SUM(C40:C51)</f>
        <v>181.76832940544563</v>
      </c>
      <c r="D53" s="46">
        <f t="shared" ref="D53:F53" si="15">SUM(D40:D51)</f>
        <v>6713724.1682084724</v>
      </c>
      <c r="E53" s="46">
        <f t="shared" si="15"/>
        <v>11163724.168208471</v>
      </c>
      <c r="F53" s="46">
        <f t="shared" si="15"/>
        <v>4449999.9999999991</v>
      </c>
      <c r="P53" s="23"/>
      <c r="Q53" s="9"/>
      <c r="R53" s="10"/>
      <c r="S53" s="23"/>
      <c r="T53" s="23"/>
    </row>
    <row r="54" spans="2:20" ht="7" customHeight="1" thickTop="1" x14ac:dyDescent="0.2"/>
    <row r="55" spans="2:20" x14ac:dyDescent="0.2">
      <c r="B55" s="29" t="s">
        <v>16</v>
      </c>
      <c r="C55" s="47">
        <f>F53-C9</f>
        <v>0</v>
      </c>
      <c r="D55" s="54" t="s">
        <v>66</v>
      </c>
      <c r="E55" s="55"/>
      <c r="F55" s="55"/>
      <c r="G55" s="55"/>
      <c r="H55" s="55"/>
      <c r="I55" s="56"/>
    </row>
    <row r="56" spans="2:20" x14ac:dyDescent="0.2">
      <c r="D56" s="57"/>
      <c r="E56" s="58"/>
      <c r="F56" s="58"/>
      <c r="G56" s="58"/>
      <c r="H56" s="58"/>
      <c r="I56" s="59"/>
    </row>
    <row r="57" spans="2:20" x14ac:dyDescent="0.2">
      <c r="D57" s="60"/>
      <c r="E57" s="61"/>
      <c r="F57" s="61"/>
      <c r="G57" s="61"/>
      <c r="H57" s="61"/>
      <c r="I57" s="62"/>
    </row>
    <row r="58" spans="2:20" x14ac:dyDescent="0.2">
      <c r="E58" s="25"/>
    </row>
    <row r="59" spans="2:20" ht="20" customHeight="1" x14ac:dyDescent="0.2">
      <c r="B59" s="63" t="s">
        <v>57</v>
      </c>
      <c r="C59" s="63"/>
      <c r="D59" s="63"/>
      <c r="E59" s="63"/>
      <c r="F59" s="63"/>
    </row>
    <row r="60" spans="2:20" ht="7" customHeight="1" x14ac:dyDescent="0.2"/>
    <row r="61" spans="2:20" x14ac:dyDescent="0.2">
      <c r="B61" s="27" t="s">
        <v>3</v>
      </c>
      <c r="C61" s="28" t="s">
        <v>12</v>
      </c>
      <c r="D61" s="28" t="s">
        <v>13</v>
      </c>
      <c r="E61" s="28" t="s">
        <v>14</v>
      </c>
      <c r="F61" s="28" t="s">
        <v>15</v>
      </c>
    </row>
    <row r="62" spans="2:20" ht="7" customHeight="1" x14ac:dyDescent="0.2"/>
    <row r="63" spans="2:20" x14ac:dyDescent="0.2">
      <c r="B63" s="11" t="str">
        <f t="shared" ref="B63:B74" si="16">B40</f>
        <v>Tula deportiva</v>
      </c>
      <c r="C63" s="45">
        <f t="shared" ref="C63:C65" si="17">IFERROR(T18/F18,0)</f>
        <v>1562.9213835491862</v>
      </c>
      <c r="D63" s="14">
        <f t="shared" ref="D63:D74" si="18">C63*SUM(C18:E18)</f>
        <v>57355307.472796261</v>
      </c>
      <c r="E63" s="14">
        <f t="shared" ref="E63:E74" si="19">C63*F18</f>
        <v>93775283.012951165</v>
      </c>
      <c r="F63" s="14">
        <f t="shared" ref="F63:F74" si="20">E63-D63</f>
        <v>36419975.540154904</v>
      </c>
      <c r="P63" s="23"/>
      <c r="Q63" s="9"/>
      <c r="R63" s="10"/>
      <c r="S63" s="23"/>
      <c r="T63" s="23"/>
    </row>
    <row r="64" spans="2:20" x14ac:dyDescent="0.2">
      <c r="B64" s="11" t="str">
        <f t="shared" si="16"/>
        <v>Tula universitaria</v>
      </c>
      <c r="C64" s="45">
        <f t="shared" si="17"/>
        <v>618.29856931616143</v>
      </c>
      <c r="D64" s="14">
        <f t="shared" si="18"/>
        <v>23209382.545705412</v>
      </c>
      <c r="E64" s="14">
        <f t="shared" si="19"/>
        <v>40189407.005550496</v>
      </c>
      <c r="F64" s="14">
        <f t="shared" si="20"/>
        <v>16980024.459845085</v>
      </c>
      <c r="P64" s="23"/>
      <c r="Q64" s="9"/>
      <c r="R64" s="10"/>
      <c r="S64" s="23"/>
      <c r="T64" s="23"/>
    </row>
    <row r="65" spans="2:20" x14ac:dyDescent="0.2">
      <c r="B65" s="11" t="str">
        <f t="shared" si="16"/>
        <v>Producto 3</v>
      </c>
      <c r="C65" s="45">
        <f t="shared" si="17"/>
        <v>0</v>
      </c>
      <c r="D65" s="14">
        <f t="shared" si="18"/>
        <v>0</v>
      </c>
      <c r="E65" s="14">
        <f t="shared" si="19"/>
        <v>0</v>
      </c>
      <c r="F65" s="14">
        <f t="shared" si="20"/>
        <v>0</v>
      </c>
      <c r="P65" s="23"/>
      <c r="Q65" s="9"/>
      <c r="R65" s="10"/>
      <c r="S65" s="23"/>
      <c r="T65" s="23"/>
    </row>
    <row r="66" spans="2:20" x14ac:dyDescent="0.2">
      <c r="B66" s="11" t="str">
        <f t="shared" si="16"/>
        <v>Producto 4</v>
      </c>
      <c r="C66" s="45">
        <f t="shared" ref="C66:C74" si="21">IFERROR(T21/F21,0)</f>
        <v>0</v>
      </c>
      <c r="D66" s="14">
        <f t="shared" si="18"/>
        <v>0</v>
      </c>
      <c r="E66" s="14">
        <f t="shared" si="19"/>
        <v>0</v>
      </c>
      <c r="F66" s="14">
        <f t="shared" si="20"/>
        <v>0</v>
      </c>
      <c r="P66" s="23"/>
      <c r="Q66" s="9"/>
      <c r="R66" s="10"/>
      <c r="S66" s="23"/>
      <c r="T66" s="23"/>
    </row>
    <row r="67" spans="2:20" x14ac:dyDescent="0.2">
      <c r="B67" s="11" t="str">
        <f t="shared" si="16"/>
        <v>Producto 5</v>
      </c>
      <c r="C67" s="45">
        <f t="shared" si="21"/>
        <v>0</v>
      </c>
      <c r="D67" s="14">
        <f t="shared" si="18"/>
        <v>0</v>
      </c>
      <c r="E67" s="14">
        <f t="shared" si="19"/>
        <v>0</v>
      </c>
      <c r="F67" s="14">
        <f t="shared" si="20"/>
        <v>0</v>
      </c>
      <c r="P67" s="23"/>
      <c r="Q67" s="9"/>
      <c r="R67" s="10"/>
      <c r="S67" s="23"/>
      <c r="T67" s="23"/>
    </row>
    <row r="68" spans="2:20" x14ac:dyDescent="0.2">
      <c r="B68" s="11" t="str">
        <f t="shared" si="16"/>
        <v>Producto 6</v>
      </c>
      <c r="C68" s="45">
        <f t="shared" si="21"/>
        <v>0</v>
      </c>
      <c r="D68" s="14">
        <f t="shared" si="18"/>
        <v>0</v>
      </c>
      <c r="E68" s="14">
        <f t="shared" si="19"/>
        <v>0</v>
      </c>
      <c r="F68" s="14">
        <f t="shared" si="20"/>
        <v>0</v>
      </c>
      <c r="P68" s="23"/>
      <c r="Q68" s="9"/>
      <c r="R68" s="10"/>
      <c r="S68" s="23"/>
      <c r="T68" s="23"/>
    </row>
    <row r="69" spans="2:20" x14ac:dyDescent="0.2">
      <c r="B69" s="11" t="str">
        <f t="shared" si="16"/>
        <v>Producto 7</v>
      </c>
      <c r="C69" s="45">
        <f t="shared" si="21"/>
        <v>0</v>
      </c>
      <c r="D69" s="14">
        <f t="shared" si="18"/>
        <v>0</v>
      </c>
      <c r="E69" s="14">
        <f t="shared" si="19"/>
        <v>0</v>
      </c>
      <c r="F69" s="14">
        <f t="shared" si="20"/>
        <v>0</v>
      </c>
      <c r="P69" s="23"/>
      <c r="Q69" s="9"/>
      <c r="R69" s="10"/>
      <c r="S69" s="23"/>
      <c r="T69" s="23"/>
    </row>
    <row r="70" spans="2:20" x14ac:dyDescent="0.2">
      <c r="B70" s="11" t="str">
        <f t="shared" si="16"/>
        <v>Producto 8</v>
      </c>
      <c r="C70" s="45">
        <f t="shared" si="21"/>
        <v>0</v>
      </c>
      <c r="D70" s="14">
        <f t="shared" si="18"/>
        <v>0</v>
      </c>
      <c r="E70" s="14">
        <f t="shared" si="19"/>
        <v>0</v>
      </c>
      <c r="F70" s="14">
        <f t="shared" si="20"/>
        <v>0</v>
      </c>
      <c r="P70" s="23"/>
      <c r="Q70" s="9"/>
      <c r="R70" s="10"/>
      <c r="S70" s="23"/>
      <c r="T70" s="23"/>
    </row>
    <row r="71" spans="2:20" x14ac:dyDescent="0.2">
      <c r="B71" s="11" t="str">
        <f t="shared" si="16"/>
        <v>Producto 9</v>
      </c>
      <c r="C71" s="45">
        <f t="shared" si="21"/>
        <v>0</v>
      </c>
      <c r="D71" s="14">
        <f t="shared" si="18"/>
        <v>0</v>
      </c>
      <c r="E71" s="14">
        <f t="shared" si="19"/>
        <v>0</v>
      </c>
      <c r="F71" s="14">
        <f t="shared" si="20"/>
        <v>0</v>
      </c>
      <c r="P71" s="23"/>
      <c r="Q71" s="9"/>
      <c r="R71" s="10"/>
      <c r="S71" s="23"/>
      <c r="T71" s="23"/>
    </row>
    <row r="72" spans="2:20" x14ac:dyDescent="0.2">
      <c r="B72" s="11" t="str">
        <f t="shared" si="16"/>
        <v>Producto 10</v>
      </c>
      <c r="C72" s="45">
        <f t="shared" si="21"/>
        <v>0</v>
      </c>
      <c r="D72" s="14">
        <f t="shared" si="18"/>
        <v>0</v>
      </c>
      <c r="E72" s="14">
        <f t="shared" si="19"/>
        <v>0</v>
      </c>
      <c r="F72" s="14">
        <f t="shared" si="20"/>
        <v>0</v>
      </c>
      <c r="P72" s="23"/>
      <c r="Q72" s="9"/>
      <c r="R72" s="10"/>
      <c r="S72" s="23"/>
      <c r="T72" s="23"/>
    </row>
    <row r="73" spans="2:20" x14ac:dyDescent="0.2">
      <c r="B73" s="11" t="str">
        <f t="shared" si="16"/>
        <v>Producto 11</v>
      </c>
      <c r="C73" s="45">
        <f t="shared" si="21"/>
        <v>0</v>
      </c>
      <c r="D73" s="14">
        <f t="shared" si="18"/>
        <v>0</v>
      </c>
      <c r="E73" s="14">
        <f t="shared" si="19"/>
        <v>0</v>
      </c>
      <c r="F73" s="14">
        <f t="shared" si="20"/>
        <v>0</v>
      </c>
      <c r="P73" s="23"/>
      <c r="Q73" s="9"/>
      <c r="R73" s="10"/>
      <c r="S73" s="23"/>
      <c r="T73" s="23"/>
    </row>
    <row r="74" spans="2:20" x14ac:dyDescent="0.2">
      <c r="B74" s="11" t="str">
        <f t="shared" si="16"/>
        <v>Producto 12</v>
      </c>
      <c r="C74" s="45">
        <f t="shared" si="21"/>
        <v>0</v>
      </c>
      <c r="D74" s="14">
        <f t="shared" si="18"/>
        <v>0</v>
      </c>
      <c r="E74" s="14">
        <f t="shared" si="19"/>
        <v>0</v>
      </c>
      <c r="F74" s="14">
        <f t="shared" si="20"/>
        <v>0</v>
      </c>
      <c r="P74" s="23"/>
      <c r="Q74" s="9"/>
      <c r="R74" s="10"/>
      <c r="S74" s="23"/>
      <c r="T74" s="23"/>
    </row>
    <row r="75" spans="2:20" ht="7" customHeight="1" x14ac:dyDescent="0.2"/>
    <row r="76" spans="2:20" ht="16" thickBot="1" x14ac:dyDescent="0.25">
      <c r="B76" s="4" t="s">
        <v>11</v>
      </c>
      <c r="C76" s="46">
        <f>SUM(C63:C74)</f>
        <v>2181.2199528653478</v>
      </c>
      <c r="D76" s="46">
        <f t="shared" ref="D76:F76" si="22">SUM(D63:D74)</f>
        <v>80564690.018501669</v>
      </c>
      <c r="E76" s="46">
        <f t="shared" si="22"/>
        <v>133964690.01850167</v>
      </c>
      <c r="F76" s="46">
        <f t="shared" si="22"/>
        <v>53399999.999999985</v>
      </c>
      <c r="P76" s="23"/>
      <c r="Q76" s="9"/>
      <c r="R76" s="10"/>
      <c r="S76" s="23"/>
      <c r="T76" s="23"/>
    </row>
    <row r="77" spans="2:20" ht="7" customHeight="1" thickTop="1" x14ac:dyDescent="0.2"/>
    <row r="78" spans="2:20" x14ac:dyDescent="0.2">
      <c r="B78" s="29" t="s">
        <v>16</v>
      </c>
      <c r="C78" s="47">
        <f>F76-D9</f>
        <v>0</v>
      </c>
      <c r="D78" s="54" t="s">
        <v>67</v>
      </c>
      <c r="E78" s="55"/>
      <c r="F78" s="55"/>
      <c r="G78" s="55"/>
      <c r="H78" s="55"/>
      <c r="I78" s="56"/>
    </row>
    <row r="79" spans="2:20" ht="30" customHeight="1" x14ac:dyDescent="0.2">
      <c r="D79" s="57"/>
      <c r="E79" s="58"/>
      <c r="F79" s="58"/>
      <c r="G79" s="58"/>
      <c r="H79" s="58"/>
      <c r="I79" s="59"/>
    </row>
    <row r="80" spans="2:20" ht="15" hidden="1" customHeight="1" x14ac:dyDescent="0.2">
      <c r="D80" s="60"/>
      <c r="E80" s="61"/>
      <c r="F80" s="61"/>
      <c r="G80" s="61"/>
      <c r="H80" s="61"/>
      <c r="I80" s="62"/>
    </row>
  </sheetData>
  <mergeCells count="7">
    <mergeCell ref="N12:N14"/>
    <mergeCell ref="D55:I57"/>
    <mergeCell ref="D78:I80"/>
    <mergeCell ref="B2:D2"/>
    <mergeCell ref="B36:F36"/>
    <mergeCell ref="B59:F59"/>
    <mergeCell ref="K12:L14"/>
  </mergeCells>
  <phoneticPr fontId="2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193E-BCCB-6747-987C-2C942A8B7CA2}">
  <dimension ref="A1:H43"/>
  <sheetViews>
    <sheetView showGridLines="0" topLeftCell="A2" zoomScale="143" workbookViewId="0">
      <selection activeCell="B27" sqref="B27:C31"/>
    </sheetView>
  </sheetViews>
  <sheetFormatPr baseColWidth="10" defaultColWidth="0" defaultRowHeight="15" x14ac:dyDescent="0.2"/>
  <cols>
    <col min="1" max="1" width="5" style="1" customWidth="1"/>
    <col min="2" max="2" width="31.5" style="1" customWidth="1"/>
    <col min="3" max="4" width="15.5" style="1" customWidth="1"/>
    <col min="5" max="8" width="10.83203125" style="1" customWidth="1"/>
    <col min="9" max="16384" width="10.83203125" style="1" hidden="1"/>
  </cols>
  <sheetData>
    <row r="1" spans="2:4" ht="30" customHeight="1" x14ac:dyDescent="0.2"/>
    <row r="2" spans="2:4" ht="28" customHeight="1" x14ac:dyDescent="0.2">
      <c r="B2" s="70" t="s">
        <v>32</v>
      </c>
      <c r="C2" s="70"/>
      <c r="D2" s="70"/>
    </row>
    <row r="4" spans="2:4" ht="20" customHeight="1" x14ac:dyDescent="0.2">
      <c r="B4" s="71" t="s">
        <v>30</v>
      </c>
      <c r="C4" s="71"/>
      <c r="D4" s="71"/>
    </row>
    <row r="6" spans="2:4" x14ac:dyDescent="0.2">
      <c r="B6" s="6" t="s">
        <v>29</v>
      </c>
      <c r="C6" s="7" t="s">
        <v>27</v>
      </c>
      <c r="D6" s="7" t="s">
        <v>28</v>
      </c>
    </row>
    <row r="7" spans="2:4" ht="7" customHeight="1" x14ac:dyDescent="0.2"/>
    <row r="8" spans="2:4" x14ac:dyDescent="0.2">
      <c r="B8" s="2" t="s">
        <v>82</v>
      </c>
      <c r="C8" s="3">
        <v>3000000</v>
      </c>
      <c r="D8" s="3">
        <f t="shared" ref="D8:D19" si="0">C8*12</f>
        <v>36000000</v>
      </c>
    </row>
    <row r="9" spans="2:4" x14ac:dyDescent="0.2">
      <c r="B9" s="2" t="s">
        <v>83</v>
      </c>
      <c r="C9" s="3">
        <v>230000</v>
      </c>
      <c r="D9" s="3">
        <f t="shared" si="0"/>
        <v>2760000</v>
      </c>
    </row>
    <row r="10" spans="2:4" x14ac:dyDescent="0.2">
      <c r="B10" s="2" t="s">
        <v>64</v>
      </c>
      <c r="C10" s="3">
        <v>0</v>
      </c>
      <c r="D10" s="3">
        <f t="shared" si="0"/>
        <v>0</v>
      </c>
    </row>
    <row r="11" spans="2:4" x14ac:dyDescent="0.2">
      <c r="B11" s="2" t="s">
        <v>64</v>
      </c>
      <c r="C11" s="3">
        <v>0</v>
      </c>
      <c r="D11" s="3">
        <f t="shared" si="0"/>
        <v>0</v>
      </c>
    </row>
    <row r="12" spans="2:4" x14ac:dyDescent="0.2">
      <c r="B12" s="2" t="s">
        <v>64</v>
      </c>
      <c r="C12" s="3">
        <v>0</v>
      </c>
      <c r="D12" s="3">
        <f t="shared" si="0"/>
        <v>0</v>
      </c>
    </row>
    <row r="13" spans="2:4" x14ac:dyDescent="0.2">
      <c r="B13" s="2" t="s">
        <v>64</v>
      </c>
      <c r="C13" s="3">
        <v>0</v>
      </c>
      <c r="D13" s="3">
        <f t="shared" si="0"/>
        <v>0</v>
      </c>
    </row>
    <row r="14" spans="2:4" x14ac:dyDescent="0.2">
      <c r="B14" s="2" t="s">
        <v>64</v>
      </c>
      <c r="C14" s="3">
        <v>0</v>
      </c>
      <c r="D14" s="3">
        <f t="shared" si="0"/>
        <v>0</v>
      </c>
    </row>
    <row r="15" spans="2:4" x14ac:dyDescent="0.2">
      <c r="B15" s="2" t="s">
        <v>64</v>
      </c>
      <c r="C15" s="3">
        <v>0</v>
      </c>
      <c r="D15" s="3">
        <f t="shared" si="0"/>
        <v>0</v>
      </c>
    </row>
    <row r="16" spans="2:4" x14ac:dyDescent="0.2">
      <c r="B16" s="2" t="s">
        <v>64</v>
      </c>
      <c r="C16" s="3">
        <v>0</v>
      </c>
      <c r="D16" s="3">
        <f t="shared" si="0"/>
        <v>0</v>
      </c>
    </row>
    <row r="17" spans="2:4" x14ac:dyDescent="0.2">
      <c r="B17" s="2" t="s">
        <v>64</v>
      </c>
      <c r="C17" s="3">
        <v>0</v>
      </c>
      <c r="D17" s="3">
        <f t="shared" si="0"/>
        <v>0</v>
      </c>
    </row>
    <row r="18" spans="2:4" x14ac:dyDescent="0.2">
      <c r="B18" s="2" t="s">
        <v>64</v>
      </c>
      <c r="C18" s="3">
        <v>0</v>
      </c>
      <c r="D18" s="3">
        <f t="shared" si="0"/>
        <v>0</v>
      </c>
    </row>
    <row r="19" spans="2:4" x14ac:dyDescent="0.2">
      <c r="B19" s="2" t="s">
        <v>64</v>
      </c>
      <c r="C19" s="3">
        <v>0</v>
      </c>
      <c r="D19" s="3">
        <f t="shared" si="0"/>
        <v>0</v>
      </c>
    </row>
    <row r="20" spans="2:4" ht="7" customHeight="1" x14ac:dyDescent="0.2"/>
    <row r="21" spans="2:4" ht="16" thickBot="1" x14ac:dyDescent="0.25">
      <c r="B21" s="4" t="s">
        <v>11</v>
      </c>
      <c r="C21" s="5">
        <f>SUM(C8:C19)</f>
        <v>3230000</v>
      </c>
      <c r="D21" s="5">
        <f>SUM(D8:D19)</f>
        <v>38760000</v>
      </c>
    </row>
    <row r="22" spans="2:4" ht="16" thickTop="1" x14ac:dyDescent="0.2"/>
    <row r="23" spans="2:4" ht="2" customHeight="1" x14ac:dyDescent="0.2">
      <c r="B23" s="8"/>
      <c r="C23" s="8"/>
      <c r="D23" s="8"/>
    </row>
    <row r="25" spans="2:4" ht="20" customHeight="1" x14ac:dyDescent="0.2">
      <c r="B25" s="71" t="s">
        <v>31</v>
      </c>
      <c r="C25" s="71"/>
      <c r="D25" s="71"/>
    </row>
    <row r="27" spans="2:4" x14ac:dyDescent="0.2">
      <c r="B27" s="6" t="s">
        <v>29</v>
      </c>
      <c r="C27" s="7" t="s">
        <v>27</v>
      </c>
      <c r="D27" s="7" t="s">
        <v>28</v>
      </c>
    </row>
    <row r="28" spans="2:4" ht="7" customHeight="1" x14ac:dyDescent="0.2"/>
    <row r="29" spans="2:4" x14ac:dyDescent="0.2">
      <c r="B29" s="2" t="s">
        <v>84</v>
      </c>
      <c r="C29" s="3">
        <v>300000</v>
      </c>
      <c r="D29" s="3">
        <f t="shared" ref="D29:D40" si="1">C29*12</f>
        <v>3600000</v>
      </c>
    </row>
    <row r="30" spans="2:4" x14ac:dyDescent="0.2">
      <c r="B30" s="2" t="s">
        <v>85</v>
      </c>
      <c r="C30" s="3">
        <v>120000</v>
      </c>
      <c r="D30" s="3">
        <f t="shared" si="1"/>
        <v>1440000</v>
      </c>
    </row>
    <row r="31" spans="2:4" x14ac:dyDescent="0.2">
      <c r="B31" s="2" t="s">
        <v>86</v>
      </c>
      <c r="C31" s="3">
        <v>800000</v>
      </c>
      <c r="D31" s="3">
        <f t="shared" si="1"/>
        <v>9600000</v>
      </c>
    </row>
    <row r="32" spans="2:4" x14ac:dyDescent="0.2">
      <c r="B32" s="2" t="s">
        <v>65</v>
      </c>
      <c r="C32" s="3">
        <v>0</v>
      </c>
      <c r="D32" s="3">
        <f t="shared" si="1"/>
        <v>0</v>
      </c>
    </row>
    <row r="33" spans="2:4" x14ac:dyDescent="0.2">
      <c r="B33" s="2" t="s">
        <v>65</v>
      </c>
      <c r="C33" s="3">
        <v>0</v>
      </c>
      <c r="D33" s="3">
        <f t="shared" si="1"/>
        <v>0</v>
      </c>
    </row>
    <row r="34" spans="2:4" x14ac:dyDescent="0.2">
      <c r="B34" s="2" t="s">
        <v>65</v>
      </c>
      <c r="C34" s="3">
        <v>0</v>
      </c>
      <c r="D34" s="3">
        <f t="shared" si="1"/>
        <v>0</v>
      </c>
    </row>
    <row r="35" spans="2:4" x14ac:dyDescent="0.2">
      <c r="B35" s="2" t="s">
        <v>65</v>
      </c>
      <c r="C35" s="3">
        <v>0</v>
      </c>
      <c r="D35" s="3">
        <f t="shared" si="1"/>
        <v>0</v>
      </c>
    </row>
    <row r="36" spans="2:4" x14ac:dyDescent="0.2">
      <c r="B36" s="2" t="s">
        <v>65</v>
      </c>
      <c r="C36" s="3">
        <v>0</v>
      </c>
      <c r="D36" s="3">
        <f t="shared" si="1"/>
        <v>0</v>
      </c>
    </row>
    <row r="37" spans="2:4" x14ac:dyDescent="0.2">
      <c r="B37" s="2" t="s">
        <v>65</v>
      </c>
      <c r="C37" s="3">
        <v>0</v>
      </c>
      <c r="D37" s="3">
        <f t="shared" si="1"/>
        <v>0</v>
      </c>
    </row>
    <row r="38" spans="2:4" x14ac:dyDescent="0.2">
      <c r="B38" s="2" t="s">
        <v>65</v>
      </c>
      <c r="C38" s="3">
        <v>0</v>
      </c>
      <c r="D38" s="3">
        <f t="shared" si="1"/>
        <v>0</v>
      </c>
    </row>
    <row r="39" spans="2:4" x14ac:dyDescent="0.2">
      <c r="B39" s="2" t="s">
        <v>65</v>
      </c>
      <c r="C39" s="3">
        <v>0</v>
      </c>
      <c r="D39" s="3">
        <f t="shared" si="1"/>
        <v>0</v>
      </c>
    </row>
    <row r="40" spans="2:4" x14ac:dyDescent="0.2">
      <c r="B40" s="2" t="s">
        <v>65</v>
      </c>
      <c r="C40" s="3">
        <v>0</v>
      </c>
      <c r="D40" s="3">
        <f t="shared" si="1"/>
        <v>0</v>
      </c>
    </row>
    <row r="41" spans="2:4" ht="7" customHeight="1" x14ac:dyDescent="0.2"/>
    <row r="42" spans="2:4" ht="16" thickBot="1" x14ac:dyDescent="0.25">
      <c r="B42" s="4" t="s">
        <v>11</v>
      </c>
      <c r="C42" s="5">
        <f>SUM(C29:C40)</f>
        <v>1220000</v>
      </c>
      <c r="D42" s="5">
        <f>SUM(D29:D40)</f>
        <v>14640000</v>
      </c>
    </row>
    <row r="43" spans="2:4" ht="16" thickTop="1" x14ac:dyDescent="0.2"/>
  </sheetData>
  <mergeCells count="3">
    <mergeCell ref="B2:D2"/>
    <mergeCell ref="B4:D4"/>
    <mergeCell ref="B25:D25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3D9E-EA66-FD41-B3AE-284045FFB64D}">
  <dimension ref="A1:H270"/>
  <sheetViews>
    <sheetView showGridLines="0" zoomScale="187" zoomScaleNormal="145" workbookViewId="0">
      <selection activeCell="F40" sqref="F40"/>
    </sheetView>
  </sheetViews>
  <sheetFormatPr baseColWidth="10" defaultColWidth="0" defaultRowHeight="15" x14ac:dyDescent="0.2"/>
  <cols>
    <col min="1" max="1" width="5" style="1" customWidth="1"/>
    <col min="2" max="2" width="33.83203125" style="1" customWidth="1"/>
    <col min="3" max="7" width="16.6640625" style="1" customWidth="1"/>
    <col min="8" max="8" width="5" style="1" customWidth="1"/>
    <col min="9" max="16384" width="10.83203125" style="1" hidden="1"/>
  </cols>
  <sheetData>
    <row r="1" spans="2:7" ht="30" customHeight="1" x14ac:dyDescent="0.2"/>
    <row r="2" spans="2:7" x14ac:dyDescent="0.2">
      <c r="B2" s="64" t="s">
        <v>61</v>
      </c>
      <c r="C2" s="72"/>
      <c r="D2" s="72"/>
      <c r="E2" s="72"/>
      <c r="F2" s="72"/>
      <c r="G2" s="65"/>
    </row>
    <row r="3" spans="2:7" x14ac:dyDescent="0.2">
      <c r="B3" s="66"/>
      <c r="C3" s="73"/>
      <c r="D3" s="73"/>
      <c r="E3" s="73"/>
      <c r="F3" s="73"/>
      <c r="G3" s="67"/>
    </row>
    <row r="4" spans="2:7" x14ac:dyDescent="0.2">
      <c r="B4" s="66"/>
      <c r="C4" s="73"/>
      <c r="D4" s="73"/>
      <c r="E4" s="73"/>
      <c r="F4" s="73"/>
      <c r="G4" s="67"/>
    </row>
    <row r="5" spans="2:7" x14ac:dyDescent="0.2">
      <c r="B5" s="68"/>
      <c r="C5" s="74"/>
      <c r="D5" s="74"/>
      <c r="E5" s="74"/>
      <c r="F5" s="74"/>
      <c r="G5" s="69"/>
    </row>
    <row r="6" spans="2:7" ht="30" customHeight="1" x14ac:dyDescent="0.2"/>
    <row r="7" spans="2:7" ht="28" customHeight="1" x14ac:dyDescent="0.2">
      <c r="B7" s="70" t="s">
        <v>62</v>
      </c>
      <c r="C7" s="70"/>
      <c r="D7" s="70"/>
      <c r="E7" s="70"/>
      <c r="F7" s="70"/>
      <c r="G7" s="70"/>
    </row>
    <row r="8" spans="2:7" x14ac:dyDescent="0.2">
      <c r="B8" s="1" t="s">
        <v>78</v>
      </c>
    </row>
    <row r="9" spans="2:7" ht="20" customHeight="1" x14ac:dyDescent="0.2">
      <c r="B9" s="71" t="s">
        <v>68</v>
      </c>
      <c r="C9" s="71"/>
      <c r="D9" s="71"/>
      <c r="E9" s="71"/>
      <c r="F9" s="71"/>
      <c r="G9" s="71"/>
    </row>
    <row r="10" spans="2:7" ht="7" customHeight="1" x14ac:dyDescent="0.2"/>
    <row r="11" spans="2:7" x14ac:dyDescent="0.2">
      <c r="B11" s="6" t="s">
        <v>29</v>
      </c>
      <c r="C11" s="7" t="s">
        <v>48</v>
      </c>
      <c r="D11" s="7" t="s">
        <v>33</v>
      </c>
      <c r="E11" s="7" t="s">
        <v>34</v>
      </c>
      <c r="F11" s="7" t="s">
        <v>35</v>
      </c>
      <c r="G11" s="7" t="s">
        <v>11</v>
      </c>
    </row>
    <row r="12" spans="2:7" ht="7" customHeight="1" x14ac:dyDescent="0.2"/>
    <row r="13" spans="2:7" x14ac:dyDescent="0.2">
      <c r="B13" s="11" t="s">
        <v>69</v>
      </c>
      <c r="C13" s="16" t="s">
        <v>4</v>
      </c>
      <c r="D13" s="75">
        <v>1.5</v>
      </c>
      <c r="E13" s="13" t="s">
        <v>75</v>
      </c>
      <c r="F13" s="14">
        <v>8500</v>
      </c>
      <c r="G13" s="14">
        <f>F13*D13</f>
        <v>12750</v>
      </c>
    </row>
    <row r="14" spans="2:7" x14ac:dyDescent="0.2">
      <c r="B14" s="11" t="s">
        <v>70</v>
      </c>
      <c r="C14" s="16" t="s">
        <v>4</v>
      </c>
      <c r="D14" s="75">
        <v>2</v>
      </c>
      <c r="E14" s="13" t="s">
        <v>76</v>
      </c>
      <c r="F14" s="14">
        <v>1300</v>
      </c>
      <c r="G14" s="14">
        <f>F14*D14</f>
        <v>2600</v>
      </c>
    </row>
    <row r="15" spans="2:7" x14ac:dyDescent="0.2">
      <c r="B15" s="11" t="s">
        <v>71</v>
      </c>
      <c r="C15" s="16" t="s">
        <v>4</v>
      </c>
      <c r="D15" s="75">
        <v>0.5</v>
      </c>
      <c r="E15" s="13" t="s">
        <v>76</v>
      </c>
      <c r="F15" s="14">
        <v>1800</v>
      </c>
      <c r="G15" s="14">
        <f t="shared" ref="G15:G24" si="0">F15*D15</f>
        <v>900</v>
      </c>
    </row>
    <row r="16" spans="2:7" x14ac:dyDescent="0.2">
      <c r="B16" s="11" t="s">
        <v>72</v>
      </c>
      <c r="C16" s="16" t="s">
        <v>4</v>
      </c>
      <c r="D16" s="75">
        <v>7</v>
      </c>
      <c r="E16" s="13" t="s">
        <v>76</v>
      </c>
      <c r="F16" s="14">
        <v>300</v>
      </c>
      <c r="G16" s="14">
        <f t="shared" si="0"/>
        <v>2100</v>
      </c>
    </row>
    <row r="17" spans="2:7" x14ac:dyDescent="0.2">
      <c r="B17" s="11" t="s">
        <v>73</v>
      </c>
      <c r="C17" s="16" t="s">
        <v>74</v>
      </c>
      <c r="D17" s="75">
        <v>1</v>
      </c>
      <c r="E17" s="13" t="s">
        <v>77</v>
      </c>
      <c r="F17" s="14">
        <v>16000</v>
      </c>
      <c r="G17" s="14">
        <f t="shared" si="0"/>
        <v>16000</v>
      </c>
    </row>
    <row r="18" spans="2:7" x14ac:dyDescent="0.2">
      <c r="B18" s="11" t="s">
        <v>79</v>
      </c>
      <c r="C18" s="16" t="s">
        <v>74</v>
      </c>
      <c r="D18" s="75">
        <v>1</v>
      </c>
      <c r="E18" s="13" t="s">
        <v>77</v>
      </c>
      <c r="F18" s="14">
        <v>600</v>
      </c>
      <c r="G18" s="14">
        <f t="shared" si="0"/>
        <v>600</v>
      </c>
    </row>
    <row r="19" spans="2:7" x14ac:dyDescent="0.2">
      <c r="B19" s="11" t="s">
        <v>42</v>
      </c>
      <c r="C19" s="16"/>
      <c r="D19" s="12">
        <v>0</v>
      </c>
      <c r="E19" s="13"/>
      <c r="F19" s="14">
        <v>0</v>
      </c>
      <c r="G19" s="14">
        <f t="shared" si="0"/>
        <v>0</v>
      </c>
    </row>
    <row r="20" spans="2:7" x14ac:dyDescent="0.2">
      <c r="B20" s="11" t="s">
        <v>43</v>
      </c>
      <c r="C20" s="16"/>
      <c r="D20" s="12">
        <v>0</v>
      </c>
      <c r="E20" s="13"/>
      <c r="F20" s="14">
        <v>0</v>
      </c>
      <c r="G20" s="14">
        <f t="shared" si="0"/>
        <v>0</v>
      </c>
    </row>
    <row r="21" spans="2:7" x14ac:dyDescent="0.2">
      <c r="B21" s="11" t="s">
        <v>44</v>
      </c>
      <c r="C21" s="16"/>
      <c r="D21" s="12">
        <v>0</v>
      </c>
      <c r="E21" s="13"/>
      <c r="F21" s="14">
        <v>0</v>
      </c>
      <c r="G21" s="14">
        <f t="shared" si="0"/>
        <v>0</v>
      </c>
    </row>
    <row r="22" spans="2:7" x14ac:dyDescent="0.2">
      <c r="B22" s="11" t="s">
        <v>45</v>
      </c>
      <c r="C22" s="16"/>
      <c r="D22" s="12">
        <v>0</v>
      </c>
      <c r="E22" s="13"/>
      <c r="F22" s="14">
        <v>0</v>
      </c>
      <c r="G22" s="14">
        <f t="shared" si="0"/>
        <v>0</v>
      </c>
    </row>
    <row r="23" spans="2:7" x14ac:dyDescent="0.2">
      <c r="B23" s="11" t="s">
        <v>46</v>
      </c>
      <c r="C23" s="16"/>
      <c r="D23" s="12">
        <v>0</v>
      </c>
      <c r="E23" s="13"/>
      <c r="F23" s="14">
        <v>0</v>
      </c>
      <c r="G23" s="14">
        <f t="shared" si="0"/>
        <v>0</v>
      </c>
    </row>
    <row r="24" spans="2:7" x14ac:dyDescent="0.2">
      <c r="B24" s="11" t="s">
        <v>47</v>
      </c>
      <c r="C24" s="16"/>
      <c r="D24" s="12">
        <v>0</v>
      </c>
      <c r="E24" s="13"/>
      <c r="F24" s="14">
        <v>0</v>
      </c>
      <c r="G24" s="14">
        <f t="shared" si="0"/>
        <v>0</v>
      </c>
    </row>
    <row r="25" spans="2:7" ht="7" customHeight="1" x14ac:dyDescent="0.2"/>
    <row r="26" spans="2:7" ht="16" thickBot="1" x14ac:dyDescent="0.25">
      <c r="B26" s="4" t="str">
        <f>"Costo unitario total "&amp;LOWER(B9)</f>
        <v>Costo unitario total tula deportiva</v>
      </c>
      <c r="C26" s="4"/>
      <c r="D26" s="4"/>
      <c r="E26" s="4"/>
      <c r="F26" s="4"/>
      <c r="G26" s="15">
        <f>SUM(G13:G24)</f>
        <v>34950</v>
      </c>
    </row>
    <row r="27" spans="2:7" ht="7" customHeight="1" thickTop="1" x14ac:dyDescent="0.2"/>
    <row r="28" spans="2:7" x14ac:dyDescent="0.2">
      <c r="B28" s="17" t="str">
        <f>"Precio de venta "&amp;LOWER(B9)</f>
        <v>Precio de venta tula deportiva</v>
      </c>
      <c r="C28" s="18">
        <v>60000</v>
      </c>
    </row>
    <row r="31" spans="2:7" ht="20" customHeight="1" x14ac:dyDescent="0.2">
      <c r="B31" s="71" t="s">
        <v>80</v>
      </c>
      <c r="C31" s="71"/>
      <c r="D31" s="71"/>
      <c r="E31" s="71"/>
      <c r="F31" s="71"/>
      <c r="G31" s="71"/>
    </row>
    <row r="32" spans="2:7" ht="7" customHeight="1" x14ac:dyDescent="0.2"/>
    <row r="33" spans="2:7" x14ac:dyDescent="0.2">
      <c r="B33" s="6" t="s">
        <v>29</v>
      </c>
      <c r="C33" s="7" t="s">
        <v>48</v>
      </c>
      <c r="D33" s="7" t="s">
        <v>33</v>
      </c>
      <c r="E33" s="7" t="s">
        <v>34</v>
      </c>
      <c r="F33" s="7" t="s">
        <v>35</v>
      </c>
      <c r="G33" s="7" t="s">
        <v>11</v>
      </c>
    </row>
    <row r="34" spans="2:7" ht="7" customHeight="1" x14ac:dyDescent="0.2"/>
    <row r="35" spans="2:7" x14ac:dyDescent="0.2">
      <c r="B35" s="11" t="s">
        <v>81</v>
      </c>
      <c r="C35" s="16" t="s">
        <v>4</v>
      </c>
      <c r="D35" s="75">
        <v>2</v>
      </c>
      <c r="E35" s="13" t="s">
        <v>75</v>
      </c>
      <c r="F35" s="14">
        <v>6700</v>
      </c>
      <c r="G35" s="14">
        <f>D35*F35</f>
        <v>13400</v>
      </c>
    </row>
    <row r="36" spans="2:7" x14ac:dyDescent="0.2">
      <c r="B36" s="11" t="s">
        <v>70</v>
      </c>
      <c r="C36" s="16" t="s">
        <v>4</v>
      </c>
      <c r="D36" s="75">
        <v>2</v>
      </c>
      <c r="E36" s="13" t="s">
        <v>76</v>
      </c>
      <c r="F36" s="14">
        <v>1300</v>
      </c>
      <c r="G36" s="14">
        <f t="shared" ref="G36:G46" si="1">F36*D36</f>
        <v>2600</v>
      </c>
    </row>
    <row r="37" spans="2:7" x14ac:dyDescent="0.2">
      <c r="B37" s="11" t="s">
        <v>71</v>
      </c>
      <c r="C37" s="16" t="s">
        <v>4</v>
      </c>
      <c r="D37" s="75">
        <v>0.5</v>
      </c>
      <c r="E37" s="13" t="s">
        <v>76</v>
      </c>
      <c r="F37" s="14">
        <v>1800</v>
      </c>
      <c r="G37" s="14">
        <f t="shared" si="1"/>
        <v>900</v>
      </c>
    </row>
    <row r="38" spans="2:7" x14ac:dyDescent="0.2">
      <c r="B38" s="11" t="s">
        <v>72</v>
      </c>
      <c r="C38" s="16" t="s">
        <v>4</v>
      </c>
      <c r="D38" s="75">
        <v>7.5</v>
      </c>
      <c r="E38" s="13" t="s">
        <v>76</v>
      </c>
      <c r="F38" s="14">
        <v>300</v>
      </c>
      <c r="G38" s="14">
        <f t="shared" si="1"/>
        <v>2250</v>
      </c>
    </row>
    <row r="39" spans="2:7" x14ac:dyDescent="0.2">
      <c r="B39" s="11" t="s">
        <v>73</v>
      </c>
      <c r="C39" s="16" t="s">
        <v>74</v>
      </c>
      <c r="D39" s="75">
        <v>1</v>
      </c>
      <c r="E39" s="13" t="s">
        <v>77</v>
      </c>
      <c r="F39" s="14">
        <v>16000</v>
      </c>
      <c r="G39" s="14">
        <f t="shared" si="1"/>
        <v>16000</v>
      </c>
    </row>
    <row r="40" spans="2:7" x14ac:dyDescent="0.2">
      <c r="B40" s="11" t="s">
        <v>79</v>
      </c>
      <c r="C40" s="16" t="s">
        <v>74</v>
      </c>
      <c r="D40" s="75">
        <v>1</v>
      </c>
      <c r="E40" s="13" t="s">
        <v>77</v>
      </c>
      <c r="F40" s="14">
        <v>600</v>
      </c>
      <c r="G40" s="14">
        <f t="shared" si="1"/>
        <v>600</v>
      </c>
    </row>
    <row r="41" spans="2:7" x14ac:dyDescent="0.2">
      <c r="B41" s="11" t="s">
        <v>42</v>
      </c>
      <c r="C41" s="16"/>
      <c r="D41" s="12">
        <v>0</v>
      </c>
      <c r="E41" s="13"/>
      <c r="F41" s="14">
        <v>0</v>
      </c>
      <c r="G41" s="14">
        <f t="shared" si="1"/>
        <v>0</v>
      </c>
    </row>
    <row r="42" spans="2:7" x14ac:dyDescent="0.2">
      <c r="B42" s="11" t="s">
        <v>43</v>
      </c>
      <c r="C42" s="16"/>
      <c r="D42" s="12">
        <v>0</v>
      </c>
      <c r="E42" s="13"/>
      <c r="F42" s="14">
        <v>0</v>
      </c>
      <c r="G42" s="14">
        <f t="shared" si="1"/>
        <v>0</v>
      </c>
    </row>
    <row r="43" spans="2:7" x14ac:dyDescent="0.2">
      <c r="B43" s="11" t="s">
        <v>44</v>
      </c>
      <c r="C43" s="16"/>
      <c r="D43" s="12">
        <v>0</v>
      </c>
      <c r="E43" s="13"/>
      <c r="F43" s="14">
        <v>0</v>
      </c>
      <c r="G43" s="14">
        <f t="shared" si="1"/>
        <v>0</v>
      </c>
    </row>
    <row r="44" spans="2:7" x14ac:dyDescent="0.2">
      <c r="B44" s="11" t="s">
        <v>45</v>
      </c>
      <c r="C44" s="16"/>
      <c r="D44" s="12">
        <v>0</v>
      </c>
      <c r="E44" s="13"/>
      <c r="F44" s="14">
        <v>0</v>
      </c>
      <c r="G44" s="14">
        <f t="shared" si="1"/>
        <v>0</v>
      </c>
    </row>
    <row r="45" spans="2:7" x14ac:dyDescent="0.2">
      <c r="B45" s="11" t="s">
        <v>46</v>
      </c>
      <c r="C45" s="16"/>
      <c r="D45" s="12">
        <v>0</v>
      </c>
      <c r="E45" s="13"/>
      <c r="F45" s="14">
        <v>0</v>
      </c>
      <c r="G45" s="14">
        <f t="shared" si="1"/>
        <v>0</v>
      </c>
    </row>
    <row r="46" spans="2:7" x14ac:dyDescent="0.2">
      <c r="B46" s="11" t="s">
        <v>47</v>
      </c>
      <c r="C46" s="16"/>
      <c r="D46" s="12">
        <v>0</v>
      </c>
      <c r="E46" s="13"/>
      <c r="F46" s="14">
        <v>0</v>
      </c>
      <c r="G46" s="14">
        <f t="shared" si="1"/>
        <v>0</v>
      </c>
    </row>
    <row r="47" spans="2:7" ht="7" customHeight="1" x14ac:dyDescent="0.2"/>
    <row r="48" spans="2:7" ht="16" thickBot="1" x14ac:dyDescent="0.25">
      <c r="B48" s="4" t="str">
        <f>"Costo unitario total "&amp;LOWER(B31)</f>
        <v>Costo unitario total tula universitaria</v>
      </c>
      <c r="C48" s="4"/>
      <c r="D48" s="4"/>
      <c r="E48" s="4"/>
      <c r="F48" s="4"/>
      <c r="G48" s="15">
        <f>SUM(G35:G46)</f>
        <v>35750</v>
      </c>
    </row>
    <row r="49" spans="2:7" ht="7" customHeight="1" thickTop="1" x14ac:dyDescent="0.2"/>
    <row r="50" spans="2:7" x14ac:dyDescent="0.2">
      <c r="B50" s="17" t="str">
        <f>"Precio de venta "&amp;LOWER(B31)</f>
        <v>Precio de venta tula universitaria</v>
      </c>
      <c r="C50" s="18">
        <v>65000</v>
      </c>
    </row>
    <row r="53" spans="2:7" ht="20" customHeight="1" x14ac:dyDescent="0.2">
      <c r="B53" s="71" t="s">
        <v>63</v>
      </c>
      <c r="C53" s="71"/>
      <c r="D53" s="71"/>
      <c r="E53" s="71"/>
      <c r="F53" s="71"/>
      <c r="G53" s="71"/>
    </row>
    <row r="54" spans="2:7" ht="7" customHeight="1" x14ac:dyDescent="0.2"/>
    <row r="55" spans="2:7" x14ac:dyDescent="0.2">
      <c r="B55" s="6" t="s">
        <v>29</v>
      </c>
      <c r="C55" s="7" t="s">
        <v>48</v>
      </c>
      <c r="D55" s="7" t="s">
        <v>33</v>
      </c>
      <c r="E55" s="7" t="s">
        <v>34</v>
      </c>
      <c r="F55" s="7" t="s">
        <v>35</v>
      </c>
      <c r="G55" s="7" t="s">
        <v>11</v>
      </c>
    </row>
    <row r="56" spans="2:7" ht="7" customHeight="1" x14ac:dyDescent="0.2"/>
    <row r="57" spans="2:7" x14ac:dyDescent="0.2">
      <c r="B57" s="11" t="s">
        <v>36</v>
      </c>
      <c r="C57" s="16"/>
      <c r="D57" s="12">
        <v>0</v>
      </c>
      <c r="E57" s="13"/>
      <c r="F57" s="14">
        <v>0</v>
      </c>
      <c r="G57" s="14">
        <f t="shared" ref="G57:G68" si="2">F57*D57</f>
        <v>0</v>
      </c>
    </row>
    <row r="58" spans="2:7" x14ac:dyDescent="0.2">
      <c r="B58" s="11" t="s">
        <v>37</v>
      </c>
      <c r="C58" s="16"/>
      <c r="D58" s="12">
        <v>0</v>
      </c>
      <c r="E58" s="13"/>
      <c r="F58" s="14">
        <v>0</v>
      </c>
      <c r="G58" s="14">
        <f t="shared" si="2"/>
        <v>0</v>
      </c>
    </row>
    <row r="59" spans="2:7" x14ac:dyDescent="0.2">
      <c r="B59" s="11" t="s">
        <v>38</v>
      </c>
      <c r="C59" s="16"/>
      <c r="D59" s="12">
        <v>0</v>
      </c>
      <c r="E59" s="13"/>
      <c r="F59" s="14">
        <v>0</v>
      </c>
      <c r="G59" s="14">
        <f t="shared" si="2"/>
        <v>0</v>
      </c>
    </row>
    <row r="60" spans="2:7" x14ac:dyDescent="0.2">
      <c r="B60" s="11" t="s">
        <v>39</v>
      </c>
      <c r="C60" s="16"/>
      <c r="D60" s="12">
        <v>0</v>
      </c>
      <c r="E60" s="13"/>
      <c r="F60" s="14">
        <v>0</v>
      </c>
      <c r="G60" s="14">
        <f t="shared" si="2"/>
        <v>0</v>
      </c>
    </row>
    <row r="61" spans="2:7" x14ac:dyDescent="0.2">
      <c r="B61" s="11" t="s">
        <v>40</v>
      </c>
      <c r="C61" s="16"/>
      <c r="D61" s="12">
        <v>0</v>
      </c>
      <c r="E61" s="13"/>
      <c r="F61" s="14">
        <v>0</v>
      </c>
      <c r="G61" s="14">
        <f t="shared" si="2"/>
        <v>0</v>
      </c>
    </row>
    <row r="62" spans="2:7" x14ac:dyDescent="0.2">
      <c r="B62" s="11" t="s">
        <v>41</v>
      </c>
      <c r="C62" s="16"/>
      <c r="D62" s="12">
        <v>0</v>
      </c>
      <c r="E62" s="13"/>
      <c r="F62" s="14">
        <v>0</v>
      </c>
      <c r="G62" s="14">
        <f t="shared" si="2"/>
        <v>0</v>
      </c>
    </row>
    <row r="63" spans="2:7" x14ac:dyDescent="0.2">
      <c r="B63" s="11" t="s">
        <v>42</v>
      </c>
      <c r="C63" s="16"/>
      <c r="D63" s="12">
        <v>0</v>
      </c>
      <c r="E63" s="13"/>
      <c r="F63" s="14">
        <v>0</v>
      </c>
      <c r="G63" s="14">
        <f t="shared" si="2"/>
        <v>0</v>
      </c>
    </row>
    <row r="64" spans="2:7" x14ac:dyDescent="0.2">
      <c r="B64" s="11" t="s">
        <v>43</v>
      </c>
      <c r="C64" s="16"/>
      <c r="D64" s="12">
        <v>0</v>
      </c>
      <c r="E64" s="13"/>
      <c r="F64" s="14">
        <v>0</v>
      </c>
      <c r="G64" s="14">
        <f t="shared" si="2"/>
        <v>0</v>
      </c>
    </row>
    <row r="65" spans="2:7" x14ac:dyDescent="0.2">
      <c r="B65" s="11" t="s">
        <v>44</v>
      </c>
      <c r="C65" s="16"/>
      <c r="D65" s="12">
        <v>0</v>
      </c>
      <c r="E65" s="13"/>
      <c r="F65" s="14">
        <v>0</v>
      </c>
      <c r="G65" s="14">
        <f t="shared" si="2"/>
        <v>0</v>
      </c>
    </row>
    <row r="66" spans="2:7" x14ac:dyDescent="0.2">
      <c r="B66" s="11" t="s">
        <v>45</v>
      </c>
      <c r="C66" s="16"/>
      <c r="D66" s="12">
        <v>0</v>
      </c>
      <c r="E66" s="13"/>
      <c r="F66" s="14">
        <v>0</v>
      </c>
      <c r="G66" s="14">
        <f t="shared" si="2"/>
        <v>0</v>
      </c>
    </row>
    <row r="67" spans="2:7" x14ac:dyDescent="0.2">
      <c r="B67" s="11" t="s">
        <v>46</v>
      </c>
      <c r="C67" s="16"/>
      <c r="D67" s="12">
        <v>0</v>
      </c>
      <c r="E67" s="13"/>
      <c r="F67" s="14">
        <v>0</v>
      </c>
      <c r="G67" s="14">
        <f t="shared" si="2"/>
        <v>0</v>
      </c>
    </row>
    <row r="68" spans="2:7" x14ac:dyDescent="0.2">
      <c r="B68" s="11" t="s">
        <v>47</v>
      </c>
      <c r="C68" s="16"/>
      <c r="D68" s="12">
        <v>0</v>
      </c>
      <c r="E68" s="13"/>
      <c r="F68" s="14">
        <v>0</v>
      </c>
      <c r="G68" s="14">
        <f t="shared" si="2"/>
        <v>0</v>
      </c>
    </row>
    <row r="69" spans="2:7" ht="7" customHeight="1" x14ac:dyDescent="0.2"/>
    <row r="70" spans="2:7" ht="16" thickBot="1" x14ac:dyDescent="0.25">
      <c r="B70" s="4" t="str">
        <f>"Costo unitario total "&amp;LOWER(B53)</f>
        <v>Costo unitario total producto 3</v>
      </c>
      <c r="C70" s="4"/>
      <c r="D70" s="4"/>
      <c r="E70" s="4"/>
      <c r="F70" s="4"/>
      <c r="G70" s="15">
        <f>SUM(G57:G68)</f>
        <v>0</v>
      </c>
    </row>
    <row r="71" spans="2:7" ht="7" customHeight="1" thickTop="1" x14ac:dyDescent="0.2"/>
    <row r="72" spans="2:7" x14ac:dyDescent="0.2">
      <c r="B72" s="17" t="str">
        <f>"Precio de venta "&amp;LOWER(B53)</f>
        <v>Precio de venta producto 3</v>
      </c>
      <c r="C72" s="18">
        <v>0</v>
      </c>
    </row>
    <row r="75" spans="2:7" ht="20" customHeight="1" x14ac:dyDescent="0.2">
      <c r="B75" s="71" t="s">
        <v>17</v>
      </c>
      <c r="C75" s="71"/>
      <c r="D75" s="71"/>
      <c r="E75" s="71"/>
      <c r="F75" s="71"/>
      <c r="G75" s="71"/>
    </row>
    <row r="76" spans="2:7" ht="7" customHeight="1" x14ac:dyDescent="0.2"/>
    <row r="77" spans="2:7" x14ac:dyDescent="0.2">
      <c r="B77" s="6" t="s">
        <v>29</v>
      </c>
      <c r="C77" s="7" t="s">
        <v>48</v>
      </c>
      <c r="D77" s="7" t="s">
        <v>33</v>
      </c>
      <c r="E77" s="7" t="s">
        <v>34</v>
      </c>
      <c r="F77" s="7" t="s">
        <v>35</v>
      </c>
      <c r="G77" s="7" t="s">
        <v>11</v>
      </c>
    </row>
    <row r="78" spans="2:7" ht="7" customHeight="1" x14ac:dyDescent="0.2"/>
    <row r="79" spans="2:7" x14ac:dyDescent="0.2">
      <c r="B79" s="11" t="s">
        <v>36</v>
      </c>
      <c r="C79" s="16"/>
      <c r="D79" s="12">
        <v>0</v>
      </c>
      <c r="E79" s="13"/>
      <c r="F79" s="14">
        <v>0</v>
      </c>
      <c r="G79" s="14">
        <f t="shared" ref="G79:G90" si="3">F79*D79</f>
        <v>0</v>
      </c>
    </row>
    <row r="80" spans="2:7" x14ac:dyDescent="0.2">
      <c r="B80" s="11" t="s">
        <v>37</v>
      </c>
      <c r="C80" s="16"/>
      <c r="D80" s="12">
        <v>0</v>
      </c>
      <c r="E80" s="13"/>
      <c r="F80" s="14">
        <v>0</v>
      </c>
      <c r="G80" s="14">
        <f t="shared" si="3"/>
        <v>0</v>
      </c>
    </row>
    <row r="81" spans="2:7" x14ac:dyDescent="0.2">
      <c r="B81" s="11" t="s">
        <v>38</v>
      </c>
      <c r="C81" s="16"/>
      <c r="D81" s="12">
        <v>0</v>
      </c>
      <c r="E81" s="13"/>
      <c r="F81" s="14">
        <v>0</v>
      </c>
      <c r="G81" s="14">
        <f t="shared" si="3"/>
        <v>0</v>
      </c>
    </row>
    <row r="82" spans="2:7" x14ac:dyDescent="0.2">
      <c r="B82" s="11" t="s">
        <v>39</v>
      </c>
      <c r="C82" s="16"/>
      <c r="D82" s="12">
        <v>0</v>
      </c>
      <c r="E82" s="13"/>
      <c r="F82" s="14">
        <v>0</v>
      </c>
      <c r="G82" s="14">
        <f t="shared" si="3"/>
        <v>0</v>
      </c>
    </row>
    <row r="83" spans="2:7" x14ac:dyDescent="0.2">
      <c r="B83" s="11" t="s">
        <v>40</v>
      </c>
      <c r="C83" s="16"/>
      <c r="D83" s="12">
        <v>0</v>
      </c>
      <c r="E83" s="13"/>
      <c r="F83" s="14">
        <v>0</v>
      </c>
      <c r="G83" s="14">
        <f t="shared" si="3"/>
        <v>0</v>
      </c>
    </row>
    <row r="84" spans="2:7" x14ac:dyDescent="0.2">
      <c r="B84" s="11" t="s">
        <v>41</v>
      </c>
      <c r="C84" s="16"/>
      <c r="D84" s="12">
        <v>0</v>
      </c>
      <c r="E84" s="13"/>
      <c r="F84" s="14">
        <v>0</v>
      </c>
      <c r="G84" s="14">
        <f t="shared" si="3"/>
        <v>0</v>
      </c>
    </row>
    <row r="85" spans="2:7" x14ac:dyDescent="0.2">
      <c r="B85" s="11" t="s">
        <v>42</v>
      </c>
      <c r="C85" s="16"/>
      <c r="D85" s="12">
        <v>0</v>
      </c>
      <c r="E85" s="13"/>
      <c r="F85" s="14">
        <v>0</v>
      </c>
      <c r="G85" s="14">
        <f t="shared" si="3"/>
        <v>0</v>
      </c>
    </row>
    <row r="86" spans="2:7" x14ac:dyDescent="0.2">
      <c r="B86" s="11" t="s">
        <v>43</v>
      </c>
      <c r="C86" s="16"/>
      <c r="D86" s="12">
        <v>0</v>
      </c>
      <c r="E86" s="13"/>
      <c r="F86" s="14">
        <v>0</v>
      </c>
      <c r="G86" s="14">
        <f t="shared" si="3"/>
        <v>0</v>
      </c>
    </row>
    <row r="87" spans="2:7" x14ac:dyDescent="0.2">
      <c r="B87" s="11" t="s">
        <v>44</v>
      </c>
      <c r="C87" s="16"/>
      <c r="D87" s="12">
        <v>0</v>
      </c>
      <c r="E87" s="13"/>
      <c r="F87" s="14">
        <v>0</v>
      </c>
      <c r="G87" s="14">
        <f t="shared" si="3"/>
        <v>0</v>
      </c>
    </row>
    <row r="88" spans="2:7" x14ac:dyDescent="0.2">
      <c r="B88" s="11" t="s">
        <v>45</v>
      </c>
      <c r="C88" s="16"/>
      <c r="D88" s="12">
        <v>0</v>
      </c>
      <c r="E88" s="13"/>
      <c r="F88" s="14">
        <v>0</v>
      </c>
      <c r="G88" s="14">
        <f t="shared" si="3"/>
        <v>0</v>
      </c>
    </row>
    <row r="89" spans="2:7" x14ac:dyDescent="0.2">
      <c r="B89" s="11" t="s">
        <v>46</v>
      </c>
      <c r="C89" s="16"/>
      <c r="D89" s="12">
        <v>0</v>
      </c>
      <c r="E89" s="13"/>
      <c r="F89" s="14">
        <v>0</v>
      </c>
      <c r="G89" s="14">
        <f t="shared" si="3"/>
        <v>0</v>
      </c>
    </row>
    <row r="90" spans="2:7" x14ac:dyDescent="0.2">
      <c r="B90" s="11" t="s">
        <v>47</v>
      </c>
      <c r="C90" s="16"/>
      <c r="D90" s="12">
        <v>0</v>
      </c>
      <c r="E90" s="13"/>
      <c r="F90" s="14">
        <v>0</v>
      </c>
      <c r="G90" s="14">
        <f t="shared" si="3"/>
        <v>0</v>
      </c>
    </row>
    <row r="91" spans="2:7" ht="7" customHeight="1" x14ac:dyDescent="0.2"/>
    <row r="92" spans="2:7" ht="16" thickBot="1" x14ac:dyDescent="0.25">
      <c r="B92" s="4" t="str">
        <f>"Costo unitario total "&amp;LOWER(B75)</f>
        <v>Costo unitario total producto 4</v>
      </c>
      <c r="C92" s="4"/>
      <c r="D92" s="4"/>
      <c r="E92" s="4"/>
      <c r="F92" s="4"/>
      <c r="G92" s="15">
        <f>SUM(G79:G90)</f>
        <v>0</v>
      </c>
    </row>
    <row r="93" spans="2:7" ht="7" customHeight="1" thickTop="1" x14ac:dyDescent="0.2"/>
    <row r="94" spans="2:7" x14ac:dyDescent="0.2">
      <c r="B94" s="17" t="str">
        <f>"Precio de venta "&amp;LOWER(B75)</f>
        <v>Precio de venta producto 4</v>
      </c>
      <c r="C94" s="18">
        <v>0</v>
      </c>
    </row>
    <row r="97" spans="2:7" ht="20" customHeight="1" x14ac:dyDescent="0.2">
      <c r="B97" s="71" t="s">
        <v>18</v>
      </c>
      <c r="C97" s="71"/>
      <c r="D97" s="71"/>
      <c r="E97" s="71"/>
      <c r="F97" s="71"/>
      <c r="G97" s="71"/>
    </row>
    <row r="98" spans="2:7" ht="7" customHeight="1" x14ac:dyDescent="0.2"/>
    <row r="99" spans="2:7" x14ac:dyDescent="0.2">
      <c r="B99" s="6" t="s">
        <v>29</v>
      </c>
      <c r="C99" s="7" t="s">
        <v>48</v>
      </c>
      <c r="D99" s="7" t="s">
        <v>33</v>
      </c>
      <c r="E99" s="7" t="s">
        <v>34</v>
      </c>
      <c r="F99" s="7" t="s">
        <v>35</v>
      </c>
      <c r="G99" s="7" t="s">
        <v>11</v>
      </c>
    </row>
    <row r="100" spans="2:7" ht="7" customHeight="1" x14ac:dyDescent="0.2"/>
    <row r="101" spans="2:7" x14ac:dyDescent="0.2">
      <c r="B101" s="11" t="s">
        <v>36</v>
      </c>
      <c r="C101" s="16"/>
      <c r="D101" s="12">
        <v>0</v>
      </c>
      <c r="E101" s="13"/>
      <c r="F101" s="14">
        <v>0</v>
      </c>
      <c r="G101" s="14">
        <f t="shared" ref="G101:G112" si="4">F101*D101</f>
        <v>0</v>
      </c>
    </row>
    <row r="102" spans="2:7" x14ac:dyDescent="0.2">
      <c r="B102" s="11" t="s">
        <v>37</v>
      </c>
      <c r="C102" s="16"/>
      <c r="D102" s="12">
        <v>0</v>
      </c>
      <c r="E102" s="13"/>
      <c r="F102" s="14">
        <v>0</v>
      </c>
      <c r="G102" s="14">
        <f t="shared" si="4"/>
        <v>0</v>
      </c>
    </row>
    <row r="103" spans="2:7" x14ac:dyDescent="0.2">
      <c r="B103" s="11" t="s">
        <v>38</v>
      </c>
      <c r="C103" s="16"/>
      <c r="D103" s="12">
        <v>0</v>
      </c>
      <c r="E103" s="13"/>
      <c r="F103" s="14">
        <v>0</v>
      </c>
      <c r="G103" s="14">
        <f t="shared" si="4"/>
        <v>0</v>
      </c>
    </row>
    <row r="104" spans="2:7" x14ac:dyDescent="0.2">
      <c r="B104" s="11" t="s">
        <v>39</v>
      </c>
      <c r="C104" s="16"/>
      <c r="D104" s="12">
        <v>0</v>
      </c>
      <c r="E104" s="13"/>
      <c r="F104" s="14">
        <v>0</v>
      </c>
      <c r="G104" s="14">
        <f t="shared" si="4"/>
        <v>0</v>
      </c>
    </row>
    <row r="105" spans="2:7" x14ac:dyDescent="0.2">
      <c r="B105" s="11" t="s">
        <v>40</v>
      </c>
      <c r="C105" s="16"/>
      <c r="D105" s="12">
        <v>0</v>
      </c>
      <c r="E105" s="13"/>
      <c r="F105" s="14">
        <v>0</v>
      </c>
      <c r="G105" s="14">
        <f t="shared" si="4"/>
        <v>0</v>
      </c>
    </row>
    <row r="106" spans="2:7" x14ac:dyDescent="0.2">
      <c r="B106" s="11" t="s">
        <v>41</v>
      </c>
      <c r="C106" s="16"/>
      <c r="D106" s="12">
        <v>0</v>
      </c>
      <c r="E106" s="13"/>
      <c r="F106" s="14">
        <v>0</v>
      </c>
      <c r="G106" s="14">
        <f t="shared" si="4"/>
        <v>0</v>
      </c>
    </row>
    <row r="107" spans="2:7" x14ac:dyDescent="0.2">
      <c r="B107" s="11" t="s">
        <v>42</v>
      </c>
      <c r="C107" s="16"/>
      <c r="D107" s="12">
        <v>0</v>
      </c>
      <c r="E107" s="13"/>
      <c r="F107" s="14">
        <v>0</v>
      </c>
      <c r="G107" s="14">
        <f t="shared" si="4"/>
        <v>0</v>
      </c>
    </row>
    <row r="108" spans="2:7" x14ac:dyDescent="0.2">
      <c r="B108" s="11" t="s">
        <v>43</v>
      </c>
      <c r="C108" s="16"/>
      <c r="D108" s="12">
        <v>0</v>
      </c>
      <c r="E108" s="13"/>
      <c r="F108" s="14">
        <v>0</v>
      </c>
      <c r="G108" s="14">
        <f t="shared" si="4"/>
        <v>0</v>
      </c>
    </row>
    <row r="109" spans="2:7" x14ac:dyDescent="0.2">
      <c r="B109" s="11" t="s">
        <v>44</v>
      </c>
      <c r="C109" s="16"/>
      <c r="D109" s="12">
        <v>0</v>
      </c>
      <c r="E109" s="13"/>
      <c r="F109" s="14">
        <v>0</v>
      </c>
      <c r="G109" s="14">
        <f t="shared" si="4"/>
        <v>0</v>
      </c>
    </row>
    <row r="110" spans="2:7" x14ac:dyDescent="0.2">
      <c r="B110" s="11" t="s">
        <v>45</v>
      </c>
      <c r="C110" s="16"/>
      <c r="D110" s="12">
        <v>0</v>
      </c>
      <c r="E110" s="13"/>
      <c r="F110" s="14">
        <v>0</v>
      </c>
      <c r="G110" s="14">
        <f t="shared" si="4"/>
        <v>0</v>
      </c>
    </row>
    <row r="111" spans="2:7" x14ac:dyDescent="0.2">
      <c r="B111" s="11" t="s">
        <v>46</v>
      </c>
      <c r="C111" s="16"/>
      <c r="D111" s="12">
        <v>0</v>
      </c>
      <c r="E111" s="13"/>
      <c r="F111" s="14">
        <v>0</v>
      </c>
      <c r="G111" s="14">
        <f t="shared" si="4"/>
        <v>0</v>
      </c>
    </row>
    <row r="112" spans="2:7" x14ac:dyDescent="0.2">
      <c r="B112" s="11" t="s">
        <v>47</v>
      </c>
      <c r="C112" s="16"/>
      <c r="D112" s="12">
        <v>0</v>
      </c>
      <c r="E112" s="13"/>
      <c r="F112" s="14">
        <v>0</v>
      </c>
      <c r="G112" s="14">
        <f t="shared" si="4"/>
        <v>0</v>
      </c>
    </row>
    <row r="113" spans="2:7" ht="7" customHeight="1" x14ac:dyDescent="0.2"/>
    <row r="114" spans="2:7" ht="16" thickBot="1" x14ac:dyDescent="0.25">
      <c r="B114" s="4" t="str">
        <f>"Costo unitario total "&amp;LOWER(B97)</f>
        <v>Costo unitario total producto 5</v>
      </c>
      <c r="C114" s="4"/>
      <c r="D114" s="4"/>
      <c r="E114" s="4"/>
      <c r="F114" s="4"/>
      <c r="G114" s="15">
        <f>SUM(G101:G112)</f>
        <v>0</v>
      </c>
    </row>
    <row r="115" spans="2:7" ht="7" customHeight="1" thickTop="1" x14ac:dyDescent="0.2"/>
    <row r="116" spans="2:7" x14ac:dyDescent="0.2">
      <c r="B116" s="17" t="str">
        <f>"Precio de venta "&amp;LOWER(B97)</f>
        <v>Precio de venta producto 5</v>
      </c>
      <c r="C116" s="18">
        <v>0</v>
      </c>
    </row>
    <row r="119" spans="2:7" ht="20" customHeight="1" x14ac:dyDescent="0.2">
      <c r="B119" s="71" t="s">
        <v>19</v>
      </c>
      <c r="C119" s="71"/>
      <c r="D119" s="71"/>
      <c r="E119" s="71"/>
      <c r="F119" s="71"/>
      <c r="G119" s="71"/>
    </row>
    <row r="120" spans="2:7" ht="7" customHeight="1" x14ac:dyDescent="0.2"/>
    <row r="121" spans="2:7" x14ac:dyDescent="0.2">
      <c r="B121" s="6" t="s">
        <v>29</v>
      </c>
      <c r="C121" s="7" t="s">
        <v>48</v>
      </c>
      <c r="D121" s="7" t="s">
        <v>33</v>
      </c>
      <c r="E121" s="7" t="s">
        <v>34</v>
      </c>
      <c r="F121" s="7" t="s">
        <v>35</v>
      </c>
      <c r="G121" s="7" t="s">
        <v>11</v>
      </c>
    </row>
    <row r="122" spans="2:7" ht="7" customHeight="1" x14ac:dyDescent="0.2"/>
    <row r="123" spans="2:7" x14ac:dyDescent="0.2">
      <c r="B123" s="11" t="s">
        <v>36</v>
      </c>
      <c r="C123" s="16"/>
      <c r="D123" s="12">
        <v>0</v>
      </c>
      <c r="E123" s="13"/>
      <c r="F123" s="14">
        <v>0</v>
      </c>
      <c r="G123" s="14">
        <f t="shared" ref="G123:G134" si="5">F123*D123</f>
        <v>0</v>
      </c>
    </row>
    <row r="124" spans="2:7" x14ac:dyDescent="0.2">
      <c r="B124" s="11" t="s">
        <v>37</v>
      </c>
      <c r="C124" s="16"/>
      <c r="D124" s="12">
        <v>0</v>
      </c>
      <c r="E124" s="13"/>
      <c r="F124" s="14">
        <v>0</v>
      </c>
      <c r="G124" s="14">
        <f t="shared" si="5"/>
        <v>0</v>
      </c>
    </row>
    <row r="125" spans="2:7" x14ac:dyDescent="0.2">
      <c r="B125" s="11" t="s">
        <v>38</v>
      </c>
      <c r="C125" s="16"/>
      <c r="D125" s="12">
        <v>0</v>
      </c>
      <c r="E125" s="13"/>
      <c r="F125" s="14">
        <v>0</v>
      </c>
      <c r="G125" s="14">
        <f t="shared" si="5"/>
        <v>0</v>
      </c>
    </row>
    <row r="126" spans="2:7" x14ac:dyDescent="0.2">
      <c r="B126" s="11" t="s">
        <v>39</v>
      </c>
      <c r="C126" s="16"/>
      <c r="D126" s="12">
        <v>0</v>
      </c>
      <c r="E126" s="13"/>
      <c r="F126" s="14">
        <v>0</v>
      </c>
      <c r="G126" s="14">
        <f t="shared" si="5"/>
        <v>0</v>
      </c>
    </row>
    <row r="127" spans="2:7" x14ac:dyDescent="0.2">
      <c r="B127" s="11" t="s">
        <v>40</v>
      </c>
      <c r="C127" s="16"/>
      <c r="D127" s="12">
        <v>0</v>
      </c>
      <c r="E127" s="13"/>
      <c r="F127" s="14">
        <v>0</v>
      </c>
      <c r="G127" s="14">
        <f t="shared" si="5"/>
        <v>0</v>
      </c>
    </row>
    <row r="128" spans="2:7" x14ac:dyDescent="0.2">
      <c r="B128" s="11" t="s">
        <v>41</v>
      </c>
      <c r="C128" s="16"/>
      <c r="D128" s="12">
        <v>0</v>
      </c>
      <c r="E128" s="13"/>
      <c r="F128" s="14">
        <v>0</v>
      </c>
      <c r="G128" s="14">
        <f t="shared" si="5"/>
        <v>0</v>
      </c>
    </row>
    <row r="129" spans="2:7" x14ac:dyDescent="0.2">
      <c r="B129" s="11" t="s">
        <v>42</v>
      </c>
      <c r="C129" s="16"/>
      <c r="D129" s="12">
        <v>0</v>
      </c>
      <c r="E129" s="13"/>
      <c r="F129" s="14">
        <v>0</v>
      </c>
      <c r="G129" s="14">
        <f t="shared" si="5"/>
        <v>0</v>
      </c>
    </row>
    <row r="130" spans="2:7" x14ac:dyDescent="0.2">
      <c r="B130" s="11" t="s">
        <v>43</v>
      </c>
      <c r="C130" s="16"/>
      <c r="D130" s="12">
        <v>0</v>
      </c>
      <c r="E130" s="13"/>
      <c r="F130" s="14">
        <v>0</v>
      </c>
      <c r="G130" s="14">
        <f t="shared" si="5"/>
        <v>0</v>
      </c>
    </row>
    <row r="131" spans="2:7" x14ac:dyDescent="0.2">
      <c r="B131" s="11" t="s">
        <v>44</v>
      </c>
      <c r="C131" s="16"/>
      <c r="D131" s="12">
        <v>0</v>
      </c>
      <c r="E131" s="13"/>
      <c r="F131" s="14">
        <v>0</v>
      </c>
      <c r="G131" s="14">
        <f t="shared" si="5"/>
        <v>0</v>
      </c>
    </row>
    <row r="132" spans="2:7" x14ac:dyDescent="0.2">
      <c r="B132" s="11" t="s">
        <v>45</v>
      </c>
      <c r="C132" s="16"/>
      <c r="D132" s="12">
        <v>0</v>
      </c>
      <c r="E132" s="13"/>
      <c r="F132" s="14">
        <v>0</v>
      </c>
      <c r="G132" s="14">
        <f t="shared" si="5"/>
        <v>0</v>
      </c>
    </row>
    <row r="133" spans="2:7" x14ac:dyDescent="0.2">
      <c r="B133" s="11" t="s">
        <v>46</v>
      </c>
      <c r="C133" s="16"/>
      <c r="D133" s="12">
        <v>0</v>
      </c>
      <c r="E133" s="13"/>
      <c r="F133" s="14">
        <v>0</v>
      </c>
      <c r="G133" s="14">
        <f t="shared" si="5"/>
        <v>0</v>
      </c>
    </row>
    <row r="134" spans="2:7" x14ac:dyDescent="0.2">
      <c r="B134" s="11" t="s">
        <v>47</v>
      </c>
      <c r="C134" s="16"/>
      <c r="D134" s="12">
        <v>0</v>
      </c>
      <c r="E134" s="13"/>
      <c r="F134" s="14">
        <v>0</v>
      </c>
      <c r="G134" s="14">
        <f t="shared" si="5"/>
        <v>0</v>
      </c>
    </row>
    <row r="135" spans="2:7" ht="7" customHeight="1" x14ac:dyDescent="0.2"/>
    <row r="136" spans="2:7" ht="16" thickBot="1" x14ac:dyDescent="0.25">
      <c r="B136" s="4" t="str">
        <f>"Costo unitario total "&amp;LOWER(B119)</f>
        <v>Costo unitario total producto 6</v>
      </c>
      <c r="C136" s="4"/>
      <c r="D136" s="4"/>
      <c r="E136" s="4"/>
      <c r="F136" s="4"/>
      <c r="G136" s="15">
        <f>SUM(G123:G134)</f>
        <v>0</v>
      </c>
    </row>
    <row r="137" spans="2:7" ht="7" customHeight="1" thickTop="1" x14ac:dyDescent="0.2"/>
    <row r="138" spans="2:7" x14ac:dyDescent="0.2">
      <c r="B138" s="17" t="str">
        <f>"Precio de venta "&amp;LOWER(B119)</f>
        <v>Precio de venta producto 6</v>
      </c>
      <c r="C138" s="18">
        <v>0</v>
      </c>
    </row>
    <row r="141" spans="2:7" ht="20" customHeight="1" x14ac:dyDescent="0.2">
      <c r="B141" s="71" t="s">
        <v>20</v>
      </c>
      <c r="C141" s="71"/>
      <c r="D141" s="71"/>
      <c r="E141" s="71"/>
      <c r="F141" s="71"/>
      <c r="G141" s="71"/>
    </row>
    <row r="142" spans="2:7" ht="7" customHeight="1" x14ac:dyDescent="0.2"/>
    <row r="143" spans="2:7" x14ac:dyDescent="0.2">
      <c r="B143" s="6" t="s">
        <v>29</v>
      </c>
      <c r="C143" s="7" t="s">
        <v>48</v>
      </c>
      <c r="D143" s="7" t="s">
        <v>33</v>
      </c>
      <c r="E143" s="7" t="s">
        <v>34</v>
      </c>
      <c r="F143" s="7" t="s">
        <v>35</v>
      </c>
      <c r="G143" s="7" t="s">
        <v>11</v>
      </c>
    </row>
    <row r="144" spans="2:7" ht="7" customHeight="1" x14ac:dyDescent="0.2"/>
    <row r="145" spans="2:7" x14ac:dyDescent="0.2">
      <c r="B145" s="11" t="s">
        <v>36</v>
      </c>
      <c r="C145" s="16"/>
      <c r="D145" s="12">
        <v>0</v>
      </c>
      <c r="E145" s="13"/>
      <c r="F145" s="14">
        <v>0</v>
      </c>
      <c r="G145" s="14">
        <f t="shared" ref="G145:G156" si="6">F145*D145</f>
        <v>0</v>
      </c>
    </row>
    <row r="146" spans="2:7" x14ac:dyDescent="0.2">
      <c r="B146" s="11" t="s">
        <v>37</v>
      </c>
      <c r="C146" s="16"/>
      <c r="D146" s="12">
        <v>0</v>
      </c>
      <c r="E146" s="13"/>
      <c r="F146" s="14">
        <v>0</v>
      </c>
      <c r="G146" s="14">
        <f t="shared" si="6"/>
        <v>0</v>
      </c>
    </row>
    <row r="147" spans="2:7" x14ac:dyDescent="0.2">
      <c r="B147" s="11" t="s">
        <v>38</v>
      </c>
      <c r="C147" s="16"/>
      <c r="D147" s="12">
        <v>0</v>
      </c>
      <c r="E147" s="13"/>
      <c r="F147" s="14">
        <v>0</v>
      </c>
      <c r="G147" s="14">
        <f t="shared" si="6"/>
        <v>0</v>
      </c>
    </row>
    <row r="148" spans="2:7" x14ac:dyDescent="0.2">
      <c r="B148" s="11" t="s">
        <v>39</v>
      </c>
      <c r="C148" s="16"/>
      <c r="D148" s="12">
        <v>0</v>
      </c>
      <c r="E148" s="13"/>
      <c r="F148" s="14">
        <v>0</v>
      </c>
      <c r="G148" s="14">
        <f t="shared" si="6"/>
        <v>0</v>
      </c>
    </row>
    <row r="149" spans="2:7" x14ac:dyDescent="0.2">
      <c r="B149" s="11" t="s">
        <v>40</v>
      </c>
      <c r="C149" s="16"/>
      <c r="D149" s="12">
        <v>0</v>
      </c>
      <c r="E149" s="13"/>
      <c r="F149" s="14">
        <v>0</v>
      </c>
      <c r="G149" s="14">
        <f t="shared" si="6"/>
        <v>0</v>
      </c>
    </row>
    <row r="150" spans="2:7" x14ac:dyDescent="0.2">
      <c r="B150" s="11" t="s">
        <v>41</v>
      </c>
      <c r="C150" s="16"/>
      <c r="D150" s="12">
        <v>0</v>
      </c>
      <c r="E150" s="13"/>
      <c r="F150" s="14">
        <v>0</v>
      </c>
      <c r="G150" s="14">
        <f t="shared" si="6"/>
        <v>0</v>
      </c>
    </row>
    <row r="151" spans="2:7" x14ac:dyDescent="0.2">
      <c r="B151" s="11" t="s">
        <v>42</v>
      </c>
      <c r="C151" s="16"/>
      <c r="D151" s="12">
        <v>0</v>
      </c>
      <c r="E151" s="13"/>
      <c r="F151" s="14">
        <v>0</v>
      </c>
      <c r="G151" s="14">
        <f t="shared" si="6"/>
        <v>0</v>
      </c>
    </row>
    <row r="152" spans="2:7" x14ac:dyDescent="0.2">
      <c r="B152" s="11" t="s">
        <v>43</v>
      </c>
      <c r="C152" s="16"/>
      <c r="D152" s="12">
        <v>0</v>
      </c>
      <c r="E152" s="13"/>
      <c r="F152" s="14">
        <v>0</v>
      </c>
      <c r="G152" s="14">
        <f t="shared" si="6"/>
        <v>0</v>
      </c>
    </row>
    <row r="153" spans="2:7" x14ac:dyDescent="0.2">
      <c r="B153" s="11" t="s">
        <v>44</v>
      </c>
      <c r="C153" s="16"/>
      <c r="D153" s="12">
        <v>0</v>
      </c>
      <c r="E153" s="13"/>
      <c r="F153" s="14">
        <v>0</v>
      </c>
      <c r="G153" s="14">
        <f t="shared" si="6"/>
        <v>0</v>
      </c>
    </row>
    <row r="154" spans="2:7" x14ac:dyDescent="0.2">
      <c r="B154" s="11" t="s">
        <v>45</v>
      </c>
      <c r="C154" s="16"/>
      <c r="D154" s="12">
        <v>0</v>
      </c>
      <c r="E154" s="13"/>
      <c r="F154" s="14">
        <v>0</v>
      </c>
      <c r="G154" s="14">
        <f t="shared" si="6"/>
        <v>0</v>
      </c>
    </row>
    <row r="155" spans="2:7" x14ac:dyDescent="0.2">
      <c r="B155" s="11" t="s">
        <v>46</v>
      </c>
      <c r="C155" s="16"/>
      <c r="D155" s="12">
        <v>0</v>
      </c>
      <c r="E155" s="13"/>
      <c r="F155" s="14">
        <v>0</v>
      </c>
      <c r="G155" s="14">
        <f t="shared" si="6"/>
        <v>0</v>
      </c>
    </row>
    <row r="156" spans="2:7" x14ac:dyDescent="0.2">
      <c r="B156" s="11" t="s">
        <v>47</v>
      </c>
      <c r="C156" s="16"/>
      <c r="D156" s="12">
        <v>0</v>
      </c>
      <c r="E156" s="13"/>
      <c r="F156" s="14">
        <v>0</v>
      </c>
      <c r="G156" s="14">
        <f t="shared" si="6"/>
        <v>0</v>
      </c>
    </row>
    <row r="157" spans="2:7" ht="7" customHeight="1" x14ac:dyDescent="0.2"/>
    <row r="158" spans="2:7" ht="16" thickBot="1" x14ac:dyDescent="0.25">
      <c r="B158" s="4" t="str">
        <f>"Costo unitario total "&amp;LOWER(B141)</f>
        <v>Costo unitario total producto 7</v>
      </c>
      <c r="C158" s="4"/>
      <c r="D158" s="4"/>
      <c r="E158" s="4"/>
      <c r="F158" s="4"/>
      <c r="G158" s="15">
        <f>SUM(G145:G156)</f>
        <v>0</v>
      </c>
    </row>
    <row r="159" spans="2:7" ht="7" customHeight="1" thickTop="1" x14ac:dyDescent="0.2"/>
    <row r="160" spans="2:7" x14ac:dyDescent="0.2">
      <c r="B160" s="17" t="str">
        <f>"Precio de venta "&amp;LOWER(B141)</f>
        <v>Precio de venta producto 7</v>
      </c>
      <c r="C160" s="18">
        <v>0</v>
      </c>
    </row>
    <row r="163" spans="2:7" ht="20" customHeight="1" x14ac:dyDescent="0.2">
      <c r="B163" s="71" t="s">
        <v>21</v>
      </c>
      <c r="C163" s="71"/>
      <c r="D163" s="71"/>
      <c r="E163" s="71"/>
      <c r="F163" s="71"/>
      <c r="G163" s="71"/>
    </row>
    <row r="164" spans="2:7" ht="7" customHeight="1" x14ac:dyDescent="0.2"/>
    <row r="165" spans="2:7" x14ac:dyDescent="0.2">
      <c r="B165" s="6" t="s">
        <v>29</v>
      </c>
      <c r="C165" s="7" t="s">
        <v>48</v>
      </c>
      <c r="D165" s="7" t="s">
        <v>33</v>
      </c>
      <c r="E165" s="7" t="s">
        <v>34</v>
      </c>
      <c r="F165" s="7" t="s">
        <v>35</v>
      </c>
      <c r="G165" s="7" t="s">
        <v>11</v>
      </c>
    </row>
    <row r="166" spans="2:7" ht="7" customHeight="1" x14ac:dyDescent="0.2"/>
    <row r="167" spans="2:7" x14ac:dyDescent="0.2">
      <c r="B167" s="11" t="s">
        <v>36</v>
      </c>
      <c r="C167" s="16"/>
      <c r="D167" s="12">
        <v>0</v>
      </c>
      <c r="E167" s="13"/>
      <c r="F167" s="14">
        <v>0</v>
      </c>
      <c r="G167" s="14">
        <f t="shared" ref="G167:G178" si="7">F167*D167</f>
        <v>0</v>
      </c>
    </row>
    <row r="168" spans="2:7" x14ac:dyDescent="0.2">
      <c r="B168" s="11" t="s">
        <v>37</v>
      </c>
      <c r="C168" s="16"/>
      <c r="D168" s="12">
        <v>0</v>
      </c>
      <c r="E168" s="13"/>
      <c r="F168" s="14">
        <v>0</v>
      </c>
      <c r="G168" s="14">
        <f t="shared" si="7"/>
        <v>0</v>
      </c>
    </row>
    <row r="169" spans="2:7" x14ac:dyDescent="0.2">
      <c r="B169" s="11" t="s">
        <v>38</v>
      </c>
      <c r="C169" s="16"/>
      <c r="D169" s="12">
        <v>0</v>
      </c>
      <c r="E169" s="13"/>
      <c r="F169" s="14">
        <v>0</v>
      </c>
      <c r="G169" s="14">
        <f t="shared" si="7"/>
        <v>0</v>
      </c>
    </row>
    <row r="170" spans="2:7" x14ac:dyDescent="0.2">
      <c r="B170" s="11" t="s">
        <v>39</v>
      </c>
      <c r="C170" s="16"/>
      <c r="D170" s="12">
        <v>0</v>
      </c>
      <c r="E170" s="13"/>
      <c r="F170" s="14">
        <v>0</v>
      </c>
      <c r="G170" s="14">
        <f t="shared" si="7"/>
        <v>0</v>
      </c>
    </row>
    <row r="171" spans="2:7" x14ac:dyDescent="0.2">
      <c r="B171" s="11" t="s">
        <v>40</v>
      </c>
      <c r="C171" s="16"/>
      <c r="D171" s="12">
        <v>0</v>
      </c>
      <c r="E171" s="13"/>
      <c r="F171" s="14">
        <v>0</v>
      </c>
      <c r="G171" s="14">
        <f t="shared" si="7"/>
        <v>0</v>
      </c>
    </row>
    <row r="172" spans="2:7" x14ac:dyDescent="0.2">
      <c r="B172" s="11" t="s">
        <v>41</v>
      </c>
      <c r="C172" s="16"/>
      <c r="D172" s="12">
        <v>0</v>
      </c>
      <c r="E172" s="13"/>
      <c r="F172" s="14">
        <v>0</v>
      </c>
      <c r="G172" s="14">
        <f t="shared" si="7"/>
        <v>0</v>
      </c>
    </row>
    <row r="173" spans="2:7" x14ac:dyDescent="0.2">
      <c r="B173" s="11" t="s">
        <v>42</v>
      </c>
      <c r="C173" s="16"/>
      <c r="D173" s="12">
        <v>0</v>
      </c>
      <c r="E173" s="13"/>
      <c r="F173" s="14">
        <v>0</v>
      </c>
      <c r="G173" s="14">
        <f t="shared" si="7"/>
        <v>0</v>
      </c>
    </row>
    <row r="174" spans="2:7" x14ac:dyDescent="0.2">
      <c r="B174" s="11" t="s">
        <v>43</v>
      </c>
      <c r="C174" s="16"/>
      <c r="D174" s="12">
        <v>0</v>
      </c>
      <c r="E174" s="13"/>
      <c r="F174" s="14">
        <v>0</v>
      </c>
      <c r="G174" s="14">
        <f t="shared" si="7"/>
        <v>0</v>
      </c>
    </row>
    <row r="175" spans="2:7" x14ac:dyDescent="0.2">
      <c r="B175" s="11" t="s">
        <v>44</v>
      </c>
      <c r="C175" s="16"/>
      <c r="D175" s="12">
        <v>0</v>
      </c>
      <c r="E175" s="13"/>
      <c r="F175" s="14">
        <v>0</v>
      </c>
      <c r="G175" s="14">
        <f t="shared" si="7"/>
        <v>0</v>
      </c>
    </row>
    <row r="176" spans="2:7" x14ac:dyDescent="0.2">
      <c r="B176" s="11" t="s">
        <v>45</v>
      </c>
      <c r="C176" s="16"/>
      <c r="D176" s="12">
        <v>0</v>
      </c>
      <c r="E176" s="13"/>
      <c r="F176" s="14">
        <v>0</v>
      </c>
      <c r="G176" s="14">
        <f t="shared" si="7"/>
        <v>0</v>
      </c>
    </row>
    <row r="177" spans="2:7" x14ac:dyDescent="0.2">
      <c r="B177" s="11" t="s">
        <v>46</v>
      </c>
      <c r="C177" s="16"/>
      <c r="D177" s="12">
        <v>0</v>
      </c>
      <c r="E177" s="13"/>
      <c r="F177" s="14">
        <v>0</v>
      </c>
      <c r="G177" s="14">
        <f t="shared" si="7"/>
        <v>0</v>
      </c>
    </row>
    <row r="178" spans="2:7" x14ac:dyDescent="0.2">
      <c r="B178" s="11" t="s">
        <v>47</v>
      </c>
      <c r="C178" s="16"/>
      <c r="D178" s="12">
        <v>0</v>
      </c>
      <c r="E178" s="13"/>
      <c r="F178" s="14">
        <v>0</v>
      </c>
      <c r="G178" s="14">
        <f t="shared" si="7"/>
        <v>0</v>
      </c>
    </row>
    <row r="179" spans="2:7" ht="7" customHeight="1" x14ac:dyDescent="0.2"/>
    <row r="180" spans="2:7" ht="16" thickBot="1" x14ac:dyDescent="0.25">
      <c r="B180" s="4" t="str">
        <f>"Costo unitario total "&amp;LOWER(B163)</f>
        <v>Costo unitario total producto 8</v>
      </c>
      <c r="C180" s="4"/>
      <c r="D180" s="4"/>
      <c r="E180" s="4"/>
      <c r="F180" s="4"/>
      <c r="G180" s="15">
        <f>SUM(G167:G178)</f>
        <v>0</v>
      </c>
    </row>
    <row r="181" spans="2:7" ht="7" customHeight="1" thickTop="1" x14ac:dyDescent="0.2"/>
    <row r="182" spans="2:7" x14ac:dyDescent="0.2">
      <c r="B182" s="17" t="str">
        <f>"Precio de venta "&amp;LOWER(B163)</f>
        <v>Precio de venta producto 8</v>
      </c>
      <c r="C182" s="18">
        <v>0</v>
      </c>
    </row>
    <row r="185" spans="2:7" ht="20" customHeight="1" x14ac:dyDescent="0.2">
      <c r="B185" s="71" t="s">
        <v>22</v>
      </c>
      <c r="C185" s="71"/>
      <c r="D185" s="71"/>
      <c r="E185" s="71"/>
      <c r="F185" s="71"/>
      <c r="G185" s="71"/>
    </row>
    <row r="186" spans="2:7" ht="7" customHeight="1" x14ac:dyDescent="0.2"/>
    <row r="187" spans="2:7" x14ac:dyDescent="0.2">
      <c r="B187" s="6" t="s">
        <v>29</v>
      </c>
      <c r="C187" s="7" t="s">
        <v>48</v>
      </c>
      <c r="D187" s="7" t="s">
        <v>33</v>
      </c>
      <c r="E187" s="7" t="s">
        <v>34</v>
      </c>
      <c r="F187" s="7" t="s">
        <v>35</v>
      </c>
      <c r="G187" s="7" t="s">
        <v>11</v>
      </c>
    </row>
    <row r="188" spans="2:7" ht="7" customHeight="1" x14ac:dyDescent="0.2"/>
    <row r="189" spans="2:7" x14ac:dyDescent="0.2">
      <c r="B189" s="11" t="s">
        <v>36</v>
      </c>
      <c r="C189" s="16"/>
      <c r="D189" s="12">
        <v>0</v>
      </c>
      <c r="E189" s="13"/>
      <c r="F189" s="14">
        <v>0</v>
      </c>
      <c r="G189" s="14">
        <f t="shared" ref="G189:G200" si="8">F189*D189</f>
        <v>0</v>
      </c>
    </row>
    <row r="190" spans="2:7" x14ac:dyDescent="0.2">
      <c r="B190" s="11" t="s">
        <v>37</v>
      </c>
      <c r="C190" s="16"/>
      <c r="D190" s="12">
        <v>0</v>
      </c>
      <c r="E190" s="13"/>
      <c r="F190" s="14">
        <v>0</v>
      </c>
      <c r="G190" s="14">
        <f t="shared" si="8"/>
        <v>0</v>
      </c>
    </row>
    <row r="191" spans="2:7" x14ac:dyDescent="0.2">
      <c r="B191" s="11" t="s">
        <v>38</v>
      </c>
      <c r="C191" s="16"/>
      <c r="D191" s="12">
        <v>0</v>
      </c>
      <c r="E191" s="13"/>
      <c r="F191" s="14">
        <v>0</v>
      </c>
      <c r="G191" s="14">
        <f t="shared" si="8"/>
        <v>0</v>
      </c>
    </row>
    <row r="192" spans="2:7" x14ac:dyDescent="0.2">
      <c r="B192" s="11" t="s">
        <v>39</v>
      </c>
      <c r="C192" s="16"/>
      <c r="D192" s="12">
        <v>0</v>
      </c>
      <c r="E192" s="13"/>
      <c r="F192" s="14">
        <v>0</v>
      </c>
      <c r="G192" s="14">
        <f t="shared" si="8"/>
        <v>0</v>
      </c>
    </row>
    <row r="193" spans="2:7" x14ac:dyDescent="0.2">
      <c r="B193" s="11" t="s">
        <v>40</v>
      </c>
      <c r="C193" s="16"/>
      <c r="D193" s="12">
        <v>0</v>
      </c>
      <c r="E193" s="13"/>
      <c r="F193" s="14">
        <v>0</v>
      </c>
      <c r="G193" s="14">
        <f t="shared" si="8"/>
        <v>0</v>
      </c>
    </row>
    <row r="194" spans="2:7" x14ac:dyDescent="0.2">
      <c r="B194" s="11" t="s">
        <v>41</v>
      </c>
      <c r="C194" s="16"/>
      <c r="D194" s="12">
        <v>0</v>
      </c>
      <c r="E194" s="13"/>
      <c r="F194" s="14">
        <v>0</v>
      </c>
      <c r="G194" s="14">
        <f t="shared" si="8"/>
        <v>0</v>
      </c>
    </row>
    <row r="195" spans="2:7" x14ac:dyDescent="0.2">
      <c r="B195" s="11" t="s">
        <v>42</v>
      </c>
      <c r="C195" s="16"/>
      <c r="D195" s="12">
        <v>0</v>
      </c>
      <c r="E195" s="13"/>
      <c r="F195" s="14">
        <v>0</v>
      </c>
      <c r="G195" s="14">
        <f t="shared" si="8"/>
        <v>0</v>
      </c>
    </row>
    <row r="196" spans="2:7" x14ac:dyDescent="0.2">
      <c r="B196" s="11" t="s">
        <v>43</v>
      </c>
      <c r="C196" s="16"/>
      <c r="D196" s="12">
        <v>0</v>
      </c>
      <c r="E196" s="13"/>
      <c r="F196" s="14">
        <v>0</v>
      </c>
      <c r="G196" s="14">
        <f t="shared" si="8"/>
        <v>0</v>
      </c>
    </row>
    <row r="197" spans="2:7" x14ac:dyDescent="0.2">
      <c r="B197" s="11" t="s">
        <v>44</v>
      </c>
      <c r="C197" s="16"/>
      <c r="D197" s="12">
        <v>0</v>
      </c>
      <c r="E197" s="13"/>
      <c r="F197" s="14">
        <v>0</v>
      </c>
      <c r="G197" s="14">
        <f t="shared" si="8"/>
        <v>0</v>
      </c>
    </row>
    <row r="198" spans="2:7" x14ac:dyDescent="0.2">
      <c r="B198" s="11" t="s">
        <v>45</v>
      </c>
      <c r="C198" s="16"/>
      <c r="D198" s="12">
        <v>0</v>
      </c>
      <c r="E198" s="13"/>
      <c r="F198" s="14">
        <v>0</v>
      </c>
      <c r="G198" s="14">
        <f t="shared" si="8"/>
        <v>0</v>
      </c>
    </row>
    <row r="199" spans="2:7" x14ac:dyDescent="0.2">
      <c r="B199" s="11" t="s">
        <v>46</v>
      </c>
      <c r="C199" s="16"/>
      <c r="D199" s="12">
        <v>0</v>
      </c>
      <c r="E199" s="13"/>
      <c r="F199" s="14">
        <v>0</v>
      </c>
      <c r="G199" s="14">
        <f t="shared" si="8"/>
        <v>0</v>
      </c>
    </row>
    <row r="200" spans="2:7" x14ac:dyDescent="0.2">
      <c r="B200" s="11" t="s">
        <v>47</v>
      </c>
      <c r="C200" s="16"/>
      <c r="D200" s="12">
        <v>0</v>
      </c>
      <c r="E200" s="13"/>
      <c r="F200" s="14">
        <v>0</v>
      </c>
      <c r="G200" s="14">
        <f t="shared" si="8"/>
        <v>0</v>
      </c>
    </row>
    <row r="201" spans="2:7" ht="7" customHeight="1" x14ac:dyDescent="0.2"/>
    <row r="202" spans="2:7" ht="16" thickBot="1" x14ac:dyDescent="0.25">
      <c r="B202" s="4" t="str">
        <f>"Costo unitario total "&amp;LOWER(B185)</f>
        <v>Costo unitario total producto 9</v>
      </c>
      <c r="C202" s="4"/>
      <c r="D202" s="4"/>
      <c r="E202" s="4"/>
      <c r="F202" s="4"/>
      <c r="G202" s="15">
        <f>SUM(G189:G200)</f>
        <v>0</v>
      </c>
    </row>
    <row r="203" spans="2:7" ht="7" customHeight="1" thickTop="1" x14ac:dyDescent="0.2"/>
    <row r="204" spans="2:7" x14ac:dyDescent="0.2">
      <c r="B204" s="17" t="str">
        <f>"Precio de venta "&amp;LOWER(B185)</f>
        <v>Precio de venta producto 9</v>
      </c>
      <c r="C204" s="18">
        <v>0</v>
      </c>
    </row>
    <row r="207" spans="2:7" ht="20" customHeight="1" x14ac:dyDescent="0.2">
      <c r="B207" s="71" t="s">
        <v>23</v>
      </c>
      <c r="C207" s="71"/>
      <c r="D207" s="71"/>
      <c r="E207" s="71"/>
      <c r="F207" s="71"/>
      <c r="G207" s="71"/>
    </row>
    <row r="208" spans="2:7" ht="7" customHeight="1" x14ac:dyDescent="0.2"/>
    <row r="209" spans="2:7" x14ac:dyDescent="0.2">
      <c r="B209" s="6" t="s">
        <v>29</v>
      </c>
      <c r="C209" s="7" t="s">
        <v>48</v>
      </c>
      <c r="D209" s="7" t="s">
        <v>33</v>
      </c>
      <c r="E209" s="7" t="s">
        <v>34</v>
      </c>
      <c r="F209" s="7" t="s">
        <v>35</v>
      </c>
      <c r="G209" s="7" t="s">
        <v>11</v>
      </c>
    </row>
    <row r="210" spans="2:7" ht="7" customHeight="1" x14ac:dyDescent="0.2"/>
    <row r="211" spans="2:7" x14ac:dyDescent="0.2">
      <c r="B211" s="11" t="s">
        <v>36</v>
      </c>
      <c r="C211" s="16"/>
      <c r="D211" s="12">
        <v>0</v>
      </c>
      <c r="E211" s="13"/>
      <c r="F211" s="14">
        <v>0</v>
      </c>
      <c r="G211" s="14">
        <f t="shared" ref="G211:G222" si="9">F211*D211</f>
        <v>0</v>
      </c>
    </row>
    <row r="212" spans="2:7" x14ac:dyDescent="0.2">
      <c r="B212" s="11" t="s">
        <v>37</v>
      </c>
      <c r="C212" s="16"/>
      <c r="D212" s="12">
        <v>0</v>
      </c>
      <c r="E212" s="13"/>
      <c r="F212" s="14">
        <v>0</v>
      </c>
      <c r="G212" s="14">
        <f t="shared" si="9"/>
        <v>0</v>
      </c>
    </row>
    <row r="213" spans="2:7" x14ac:dyDescent="0.2">
      <c r="B213" s="11" t="s">
        <v>38</v>
      </c>
      <c r="C213" s="16"/>
      <c r="D213" s="12">
        <v>0</v>
      </c>
      <c r="E213" s="13"/>
      <c r="F213" s="14">
        <v>0</v>
      </c>
      <c r="G213" s="14">
        <f t="shared" si="9"/>
        <v>0</v>
      </c>
    </row>
    <row r="214" spans="2:7" x14ac:dyDescent="0.2">
      <c r="B214" s="11" t="s">
        <v>39</v>
      </c>
      <c r="C214" s="16"/>
      <c r="D214" s="12">
        <v>0</v>
      </c>
      <c r="E214" s="13"/>
      <c r="F214" s="14">
        <v>0</v>
      </c>
      <c r="G214" s="14">
        <f t="shared" si="9"/>
        <v>0</v>
      </c>
    </row>
    <row r="215" spans="2:7" x14ac:dyDescent="0.2">
      <c r="B215" s="11" t="s">
        <v>40</v>
      </c>
      <c r="C215" s="16"/>
      <c r="D215" s="12">
        <v>0</v>
      </c>
      <c r="E215" s="13"/>
      <c r="F215" s="14">
        <v>0</v>
      </c>
      <c r="G215" s="14">
        <f t="shared" si="9"/>
        <v>0</v>
      </c>
    </row>
    <row r="216" spans="2:7" x14ac:dyDescent="0.2">
      <c r="B216" s="11" t="s">
        <v>41</v>
      </c>
      <c r="C216" s="16"/>
      <c r="D216" s="12">
        <v>0</v>
      </c>
      <c r="E216" s="13"/>
      <c r="F216" s="14">
        <v>0</v>
      </c>
      <c r="G216" s="14">
        <f t="shared" si="9"/>
        <v>0</v>
      </c>
    </row>
    <row r="217" spans="2:7" x14ac:dyDescent="0.2">
      <c r="B217" s="11" t="s">
        <v>42</v>
      </c>
      <c r="C217" s="16"/>
      <c r="D217" s="12">
        <v>0</v>
      </c>
      <c r="E217" s="13"/>
      <c r="F217" s="14">
        <v>0</v>
      </c>
      <c r="G217" s="14">
        <f t="shared" si="9"/>
        <v>0</v>
      </c>
    </row>
    <row r="218" spans="2:7" x14ac:dyDescent="0.2">
      <c r="B218" s="11" t="s">
        <v>43</v>
      </c>
      <c r="C218" s="16"/>
      <c r="D218" s="12">
        <v>0</v>
      </c>
      <c r="E218" s="13"/>
      <c r="F218" s="14">
        <v>0</v>
      </c>
      <c r="G218" s="14">
        <f t="shared" si="9"/>
        <v>0</v>
      </c>
    </row>
    <row r="219" spans="2:7" x14ac:dyDescent="0.2">
      <c r="B219" s="11" t="s">
        <v>44</v>
      </c>
      <c r="C219" s="16"/>
      <c r="D219" s="12">
        <v>0</v>
      </c>
      <c r="E219" s="13"/>
      <c r="F219" s="14">
        <v>0</v>
      </c>
      <c r="G219" s="14">
        <f t="shared" si="9"/>
        <v>0</v>
      </c>
    </row>
    <row r="220" spans="2:7" x14ac:dyDescent="0.2">
      <c r="B220" s="11" t="s">
        <v>45</v>
      </c>
      <c r="C220" s="16"/>
      <c r="D220" s="12">
        <v>0</v>
      </c>
      <c r="E220" s="13"/>
      <c r="F220" s="14">
        <v>0</v>
      </c>
      <c r="G220" s="14">
        <f t="shared" si="9"/>
        <v>0</v>
      </c>
    </row>
    <row r="221" spans="2:7" x14ac:dyDescent="0.2">
      <c r="B221" s="11" t="s">
        <v>46</v>
      </c>
      <c r="C221" s="16"/>
      <c r="D221" s="12">
        <v>0</v>
      </c>
      <c r="E221" s="13"/>
      <c r="F221" s="14">
        <v>0</v>
      </c>
      <c r="G221" s="14">
        <f t="shared" si="9"/>
        <v>0</v>
      </c>
    </row>
    <row r="222" spans="2:7" x14ac:dyDescent="0.2">
      <c r="B222" s="11" t="s">
        <v>47</v>
      </c>
      <c r="C222" s="16"/>
      <c r="D222" s="12">
        <v>0</v>
      </c>
      <c r="E222" s="13"/>
      <c r="F222" s="14">
        <v>0</v>
      </c>
      <c r="G222" s="14">
        <f t="shared" si="9"/>
        <v>0</v>
      </c>
    </row>
    <row r="223" spans="2:7" ht="7" customHeight="1" x14ac:dyDescent="0.2"/>
    <row r="224" spans="2:7" ht="16" thickBot="1" x14ac:dyDescent="0.25">
      <c r="B224" s="4" t="str">
        <f>"Costo unitario total "&amp;LOWER(B207)</f>
        <v>Costo unitario total producto 10</v>
      </c>
      <c r="C224" s="4"/>
      <c r="D224" s="4"/>
      <c r="E224" s="4"/>
      <c r="F224" s="4"/>
      <c r="G224" s="15">
        <f>SUM(G211:G222)</f>
        <v>0</v>
      </c>
    </row>
    <row r="225" spans="2:7" ht="7" customHeight="1" thickTop="1" x14ac:dyDescent="0.2"/>
    <row r="226" spans="2:7" x14ac:dyDescent="0.2">
      <c r="B226" s="17" t="str">
        <f>"Precio de venta "&amp;LOWER(B207)</f>
        <v>Precio de venta producto 10</v>
      </c>
      <c r="C226" s="18">
        <v>0</v>
      </c>
    </row>
    <row r="229" spans="2:7" ht="20" customHeight="1" x14ac:dyDescent="0.2">
      <c r="B229" s="71" t="s">
        <v>24</v>
      </c>
      <c r="C229" s="71"/>
      <c r="D229" s="71"/>
      <c r="E229" s="71"/>
      <c r="F229" s="71"/>
      <c r="G229" s="71"/>
    </row>
    <row r="230" spans="2:7" ht="7" customHeight="1" x14ac:dyDescent="0.2"/>
    <row r="231" spans="2:7" x14ac:dyDescent="0.2">
      <c r="B231" s="6" t="s">
        <v>29</v>
      </c>
      <c r="C231" s="7" t="s">
        <v>48</v>
      </c>
      <c r="D231" s="7" t="s">
        <v>33</v>
      </c>
      <c r="E231" s="7" t="s">
        <v>34</v>
      </c>
      <c r="F231" s="7" t="s">
        <v>35</v>
      </c>
      <c r="G231" s="7" t="s">
        <v>11</v>
      </c>
    </row>
    <row r="232" spans="2:7" ht="7" customHeight="1" x14ac:dyDescent="0.2"/>
    <row r="233" spans="2:7" x14ac:dyDescent="0.2">
      <c r="B233" s="11" t="s">
        <v>36</v>
      </c>
      <c r="C233" s="16"/>
      <c r="D233" s="12">
        <v>0</v>
      </c>
      <c r="E233" s="13"/>
      <c r="F233" s="14">
        <v>0</v>
      </c>
      <c r="G233" s="14">
        <f t="shared" ref="G233:G244" si="10">F233*D233</f>
        <v>0</v>
      </c>
    </row>
    <row r="234" spans="2:7" x14ac:dyDescent="0.2">
      <c r="B234" s="11" t="s">
        <v>37</v>
      </c>
      <c r="C234" s="16"/>
      <c r="D234" s="12">
        <v>0</v>
      </c>
      <c r="E234" s="13"/>
      <c r="F234" s="14">
        <v>0</v>
      </c>
      <c r="G234" s="14">
        <f t="shared" si="10"/>
        <v>0</v>
      </c>
    </row>
    <row r="235" spans="2:7" x14ac:dyDescent="0.2">
      <c r="B235" s="11" t="s">
        <v>38</v>
      </c>
      <c r="C235" s="16"/>
      <c r="D235" s="12">
        <v>0</v>
      </c>
      <c r="E235" s="13"/>
      <c r="F235" s="14">
        <v>0</v>
      </c>
      <c r="G235" s="14">
        <f t="shared" si="10"/>
        <v>0</v>
      </c>
    </row>
    <row r="236" spans="2:7" x14ac:dyDescent="0.2">
      <c r="B236" s="11" t="s">
        <v>39</v>
      </c>
      <c r="C236" s="16"/>
      <c r="D236" s="12">
        <v>0</v>
      </c>
      <c r="E236" s="13"/>
      <c r="F236" s="14">
        <v>0</v>
      </c>
      <c r="G236" s="14">
        <f t="shared" si="10"/>
        <v>0</v>
      </c>
    </row>
    <row r="237" spans="2:7" x14ac:dyDescent="0.2">
      <c r="B237" s="11" t="s">
        <v>40</v>
      </c>
      <c r="C237" s="16"/>
      <c r="D237" s="12">
        <v>0</v>
      </c>
      <c r="E237" s="13"/>
      <c r="F237" s="14">
        <v>0</v>
      </c>
      <c r="G237" s="14">
        <f t="shared" si="10"/>
        <v>0</v>
      </c>
    </row>
    <row r="238" spans="2:7" x14ac:dyDescent="0.2">
      <c r="B238" s="11" t="s">
        <v>41</v>
      </c>
      <c r="C238" s="16"/>
      <c r="D238" s="12">
        <v>0</v>
      </c>
      <c r="E238" s="13"/>
      <c r="F238" s="14">
        <v>0</v>
      </c>
      <c r="G238" s="14">
        <f t="shared" si="10"/>
        <v>0</v>
      </c>
    </row>
    <row r="239" spans="2:7" x14ac:dyDescent="0.2">
      <c r="B239" s="11" t="s">
        <v>42</v>
      </c>
      <c r="C239" s="16"/>
      <c r="D239" s="12">
        <v>0</v>
      </c>
      <c r="E239" s="13"/>
      <c r="F239" s="14">
        <v>0</v>
      </c>
      <c r="G239" s="14">
        <f t="shared" si="10"/>
        <v>0</v>
      </c>
    </row>
    <row r="240" spans="2:7" x14ac:dyDescent="0.2">
      <c r="B240" s="11" t="s">
        <v>43</v>
      </c>
      <c r="C240" s="16"/>
      <c r="D240" s="12">
        <v>0</v>
      </c>
      <c r="E240" s="13"/>
      <c r="F240" s="14">
        <v>0</v>
      </c>
      <c r="G240" s="14">
        <f t="shared" si="10"/>
        <v>0</v>
      </c>
    </row>
    <row r="241" spans="2:7" x14ac:dyDescent="0.2">
      <c r="B241" s="11" t="s">
        <v>44</v>
      </c>
      <c r="C241" s="16"/>
      <c r="D241" s="12">
        <v>0</v>
      </c>
      <c r="E241" s="13"/>
      <c r="F241" s="14">
        <v>0</v>
      </c>
      <c r="G241" s="14">
        <f t="shared" si="10"/>
        <v>0</v>
      </c>
    </row>
    <row r="242" spans="2:7" x14ac:dyDescent="0.2">
      <c r="B242" s="11" t="s">
        <v>45</v>
      </c>
      <c r="C242" s="16"/>
      <c r="D242" s="12">
        <v>0</v>
      </c>
      <c r="E242" s="13"/>
      <c r="F242" s="14">
        <v>0</v>
      </c>
      <c r="G242" s="14">
        <f t="shared" si="10"/>
        <v>0</v>
      </c>
    </row>
    <row r="243" spans="2:7" x14ac:dyDescent="0.2">
      <c r="B243" s="11" t="s">
        <v>46</v>
      </c>
      <c r="C243" s="16"/>
      <c r="D243" s="12">
        <v>0</v>
      </c>
      <c r="E243" s="13"/>
      <c r="F243" s="14">
        <v>0</v>
      </c>
      <c r="G243" s="14">
        <f t="shared" si="10"/>
        <v>0</v>
      </c>
    </row>
    <row r="244" spans="2:7" x14ac:dyDescent="0.2">
      <c r="B244" s="11" t="s">
        <v>47</v>
      </c>
      <c r="C244" s="16"/>
      <c r="D244" s="12">
        <v>0</v>
      </c>
      <c r="E244" s="13"/>
      <c r="F244" s="14">
        <v>0</v>
      </c>
      <c r="G244" s="14">
        <f t="shared" si="10"/>
        <v>0</v>
      </c>
    </row>
    <row r="245" spans="2:7" ht="7" customHeight="1" x14ac:dyDescent="0.2"/>
    <row r="246" spans="2:7" ht="16" thickBot="1" x14ac:dyDescent="0.25">
      <c r="B246" s="4" t="str">
        <f>"Costo unitario total "&amp;LOWER(B229)</f>
        <v>Costo unitario total producto 11</v>
      </c>
      <c r="C246" s="4"/>
      <c r="D246" s="4"/>
      <c r="E246" s="4"/>
      <c r="F246" s="4"/>
      <c r="G246" s="15">
        <f>SUM(G233:G244)</f>
        <v>0</v>
      </c>
    </row>
    <row r="247" spans="2:7" ht="7" customHeight="1" thickTop="1" x14ac:dyDescent="0.2"/>
    <row r="248" spans="2:7" x14ac:dyDescent="0.2">
      <c r="B248" s="17" t="str">
        <f>"Precio de venta "&amp;LOWER(B229)</f>
        <v>Precio de venta producto 11</v>
      </c>
      <c r="C248" s="18">
        <v>0</v>
      </c>
    </row>
    <row r="251" spans="2:7" ht="20" customHeight="1" x14ac:dyDescent="0.2">
      <c r="B251" s="71" t="s">
        <v>49</v>
      </c>
      <c r="C251" s="71"/>
      <c r="D251" s="71"/>
      <c r="E251" s="71"/>
      <c r="F251" s="71"/>
      <c r="G251" s="71"/>
    </row>
    <row r="252" spans="2:7" ht="7" customHeight="1" x14ac:dyDescent="0.2"/>
    <row r="253" spans="2:7" x14ac:dyDescent="0.2">
      <c r="B253" s="6" t="s">
        <v>29</v>
      </c>
      <c r="C253" s="7" t="s">
        <v>48</v>
      </c>
      <c r="D253" s="7" t="s">
        <v>33</v>
      </c>
      <c r="E253" s="7" t="s">
        <v>34</v>
      </c>
      <c r="F253" s="7" t="s">
        <v>35</v>
      </c>
      <c r="G253" s="7" t="s">
        <v>11</v>
      </c>
    </row>
    <row r="254" spans="2:7" ht="7" customHeight="1" x14ac:dyDescent="0.2"/>
    <row r="255" spans="2:7" x14ac:dyDescent="0.2">
      <c r="B255" s="11" t="s">
        <v>36</v>
      </c>
      <c r="C255" s="16"/>
      <c r="D255" s="12">
        <v>0</v>
      </c>
      <c r="E255" s="13"/>
      <c r="F255" s="14">
        <v>0</v>
      </c>
      <c r="G255" s="14">
        <f t="shared" ref="G255:G266" si="11">F255*D255</f>
        <v>0</v>
      </c>
    </row>
    <row r="256" spans="2:7" x14ac:dyDescent="0.2">
      <c r="B256" s="11" t="s">
        <v>37</v>
      </c>
      <c r="C256" s="16"/>
      <c r="D256" s="12">
        <v>0</v>
      </c>
      <c r="E256" s="13"/>
      <c r="F256" s="14">
        <v>0</v>
      </c>
      <c r="G256" s="14">
        <f t="shared" si="11"/>
        <v>0</v>
      </c>
    </row>
    <row r="257" spans="2:7" x14ac:dyDescent="0.2">
      <c r="B257" s="11" t="s">
        <v>38</v>
      </c>
      <c r="C257" s="16"/>
      <c r="D257" s="12">
        <v>0</v>
      </c>
      <c r="E257" s="13"/>
      <c r="F257" s="14">
        <v>0</v>
      </c>
      <c r="G257" s="14">
        <f t="shared" si="11"/>
        <v>0</v>
      </c>
    </row>
    <row r="258" spans="2:7" x14ac:dyDescent="0.2">
      <c r="B258" s="11" t="s">
        <v>39</v>
      </c>
      <c r="C258" s="16"/>
      <c r="D258" s="12">
        <v>0</v>
      </c>
      <c r="E258" s="13"/>
      <c r="F258" s="14">
        <v>0</v>
      </c>
      <c r="G258" s="14">
        <f t="shared" si="11"/>
        <v>0</v>
      </c>
    </row>
    <row r="259" spans="2:7" x14ac:dyDescent="0.2">
      <c r="B259" s="11" t="s">
        <v>40</v>
      </c>
      <c r="C259" s="16"/>
      <c r="D259" s="12">
        <v>0</v>
      </c>
      <c r="E259" s="13"/>
      <c r="F259" s="14">
        <v>0</v>
      </c>
      <c r="G259" s="14">
        <f t="shared" si="11"/>
        <v>0</v>
      </c>
    </row>
    <row r="260" spans="2:7" x14ac:dyDescent="0.2">
      <c r="B260" s="11" t="s">
        <v>41</v>
      </c>
      <c r="C260" s="16"/>
      <c r="D260" s="12">
        <v>0</v>
      </c>
      <c r="E260" s="13"/>
      <c r="F260" s="14">
        <v>0</v>
      </c>
      <c r="G260" s="14">
        <f t="shared" si="11"/>
        <v>0</v>
      </c>
    </row>
    <row r="261" spans="2:7" x14ac:dyDescent="0.2">
      <c r="B261" s="11" t="s">
        <v>42</v>
      </c>
      <c r="C261" s="16"/>
      <c r="D261" s="12">
        <v>0</v>
      </c>
      <c r="E261" s="13"/>
      <c r="F261" s="14">
        <v>0</v>
      </c>
      <c r="G261" s="14">
        <f t="shared" si="11"/>
        <v>0</v>
      </c>
    </row>
    <row r="262" spans="2:7" x14ac:dyDescent="0.2">
      <c r="B262" s="11" t="s">
        <v>43</v>
      </c>
      <c r="C262" s="16"/>
      <c r="D262" s="12">
        <v>0</v>
      </c>
      <c r="E262" s="13"/>
      <c r="F262" s="14">
        <v>0</v>
      </c>
      <c r="G262" s="14">
        <f t="shared" si="11"/>
        <v>0</v>
      </c>
    </row>
    <row r="263" spans="2:7" x14ac:dyDescent="0.2">
      <c r="B263" s="11" t="s">
        <v>44</v>
      </c>
      <c r="C263" s="16"/>
      <c r="D263" s="12">
        <v>0</v>
      </c>
      <c r="E263" s="13"/>
      <c r="F263" s="14">
        <v>0</v>
      </c>
      <c r="G263" s="14">
        <f t="shared" si="11"/>
        <v>0</v>
      </c>
    </row>
    <row r="264" spans="2:7" x14ac:dyDescent="0.2">
      <c r="B264" s="11" t="s">
        <v>45</v>
      </c>
      <c r="C264" s="16"/>
      <c r="D264" s="12">
        <v>0</v>
      </c>
      <c r="E264" s="13"/>
      <c r="F264" s="14">
        <v>0</v>
      </c>
      <c r="G264" s="14">
        <f t="shared" si="11"/>
        <v>0</v>
      </c>
    </row>
    <row r="265" spans="2:7" x14ac:dyDescent="0.2">
      <c r="B265" s="11" t="s">
        <v>46</v>
      </c>
      <c r="C265" s="16"/>
      <c r="D265" s="12">
        <v>0</v>
      </c>
      <c r="E265" s="13"/>
      <c r="F265" s="14">
        <v>0</v>
      </c>
      <c r="G265" s="14">
        <f t="shared" si="11"/>
        <v>0</v>
      </c>
    </row>
    <row r="266" spans="2:7" x14ac:dyDescent="0.2">
      <c r="B266" s="11" t="s">
        <v>47</v>
      </c>
      <c r="C266" s="16"/>
      <c r="D266" s="12">
        <v>0</v>
      </c>
      <c r="E266" s="13"/>
      <c r="F266" s="14">
        <v>0</v>
      </c>
      <c r="G266" s="14">
        <f t="shared" si="11"/>
        <v>0</v>
      </c>
    </row>
    <row r="267" spans="2:7" ht="7" customHeight="1" x14ac:dyDescent="0.2"/>
    <row r="268" spans="2:7" ht="16" thickBot="1" x14ac:dyDescent="0.25">
      <c r="B268" s="4" t="str">
        <f>"Costo unitario total "&amp;LOWER(B251)</f>
        <v>Costo unitario total producto 12</v>
      </c>
      <c r="C268" s="4"/>
      <c r="D268" s="4"/>
      <c r="E268" s="4"/>
      <c r="F268" s="4"/>
      <c r="G268" s="15">
        <f>SUM(G255:G266)</f>
        <v>0</v>
      </c>
    </row>
    <row r="269" spans="2:7" ht="7" customHeight="1" thickTop="1" x14ac:dyDescent="0.2"/>
    <row r="270" spans="2:7" x14ac:dyDescent="0.2">
      <c r="B270" s="17" t="str">
        <f>"Precio de venta "&amp;LOWER(B251)</f>
        <v>Precio de venta producto 12</v>
      </c>
      <c r="C270" s="18">
        <v>0</v>
      </c>
    </row>
  </sheetData>
  <mergeCells count="14">
    <mergeCell ref="B9:G9"/>
    <mergeCell ref="B7:G7"/>
    <mergeCell ref="B31:G31"/>
    <mergeCell ref="B2:G5"/>
    <mergeCell ref="B251:G251"/>
    <mergeCell ref="B53:G53"/>
    <mergeCell ref="B75:G75"/>
    <mergeCell ref="B97:G97"/>
    <mergeCell ref="B119:G119"/>
    <mergeCell ref="B141:G141"/>
    <mergeCell ref="B163:G163"/>
    <mergeCell ref="B185:G185"/>
    <mergeCell ref="B207:G207"/>
    <mergeCell ref="B229:G229"/>
  </mergeCells>
  <phoneticPr fontId="2" type="noConversion"/>
  <dataValidations count="1">
    <dataValidation type="list" allowBlank="1" showInputMessage="1" showErrorMessage="1" sqref="C13:C24 C255:C266 C57:C68 C79:C90 C101:C112 C123:C134 C145:C156 C167:C178 C189:C200 C211:C222 C233:C244 C35:C46" xr:uid="{6CE6E77B-E017-3A4F-9ADB-45E609AF9B57}">
      <formula1>"Costo unitario,Gasto unitario"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Resumen</vt:lpstr>
      <vt:lpstr>Costos y gastos (General)</vt:lpstr>
      <vt:lpstr>Costos y gastos (Unitarios)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Esteban Garzón</dc:creator>
  <cp:keywords/>
  <dc:description/>
  <cp:lastModifiedBy>Esteban Garzón</cp:lastModifiedBy>
  <cp:revision/>
  <dcterms:created xsi:type="dcterms:W3CDTF">2021-04-07T20:01:39Z</dcterms:created>
  <dcterms:modified xsi:type="dcterms:W3CDTF">2023-11-01T09:59:43Z</dcterms:modified>
  <cp:category/>
  <cp:contentStatus/>
</cp:coreProperties>
</file>